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 9 к Пор" sheetId="5" r:id="rId1"/>
    <sheet name="пр 10 к Пор" sheetId="6" r:id="rId2"/>
    <sheet name="пр 11 к Пор" sheetId="7" r:id="rId3"/>
    <sheet name="бюджетные ассигнования" sheetId="1" r:id="rId4"/>
    <sheet name="целевые показатели" sheetId="2" r:id="rId5"/>
    <sheet name="показатели результативности" sheetId="4" r:id="rId6"/>
    <sheet name="свод" sheetId="3" r:id="rId7"/>
  </sheets>
  <definedNames>
    <definedName name="_xlnm.Print_Titles" localSheetId="3">'бюджетные ассигнования'!$8:$10</definedName>
    <definedName name="_xlnm.Print_Titles" localSheetId="5">'показатели результативности'!$8:$9</definedName>
    <definedName name="_xlnm.Print_Titles" localSheetId="1">'пр 10 к Пор'!$20:$24</definedName>
    <definedName name="_xlnm.Print_Titles" localSheetId="2">'пр 11 к Пор'!$19:$22</definedName>
    <definedName name="_xlnm.Print_Titles" localSheetId="0">'пр 9 к Пор'!$18:$21</definedName>
    <definedName name="_xlnm.Print_Titles" localSheetId="4">'целевые показатели'!$8:$9</definedName>
  </definedNames>
  <calcPr calcId="152511"/>
</workbook>
</file>

<file path=xl/calcChain.xml><?xml version="1.0" encoding="utf-8"?>
<calcChain xmlns="http://schemas.openxmlformats.org/spreadsheetml/2006/main">
  <c r="M42" i="5" l="1"/>
  <c r="C28" i="1" l="1"/>
  <c r="C27" i="1"/>
  <c r="C26" i="1"/>
  <c r="C25" i="1"/>
  <c r="C24" i="1"/>
  <c r="C23" i="1"/>
  <c r="C22" i="1"/>
  <c r="C21" i="1"/>
  <c r="C19" i="1"/>
  <c r="C18" i="1"/>
  <c r="C17" i="1"/>
  <c r="C16" i="1"/>
  <c r="C15" i="1"/>
  <c r="C14" i="1"/>
  <c r="C13" i="1"/>
  <c r="A27" i="5"/>
  <c r="A37" i="5"/>
  <c r="A25" i="4"/>
  <c r="B25" i="4"/>
  <c r="C25" i="4"/>
  <c r="D25" i="4"/>
  <c r="A26" i="4"/>
  <c r="B26" i="4"/>
  <c r="D26" i="4"/>
  <c r="A27" i="4"/>
  <c r="B27" i="4"/>
  <c r="C27" i="4"/>
  <c r="D27" i="4"/>
  <c r="A28" i="4"/>
  <c r="B28" i="4"/>
  <c r="D28" i="4"/>
  <c r="F28" i="4" s="1"/>
  <c r="A17" i="4"/>
  <c r="B17" i="4"/>
  <c r="C17" i="4"/>
  <c r="D17" i="4"/>
  <c r="A18" i="4"/>
  <c r="B18" i="4"/>
  <c r="C18" i="4"/>
  <c r="D18" i="4"/>
  <c r="A19" i="4"/>
  <c r="B19" i="4"/>
  <c r="C19" i="4"/>
  <c r="D19" i="4"/>
  <c r="F19" i="4" s="1"/>
  <c r="A20" i="4"/>
  <c r="B20" i="4"/>
  <c r="C20" i="4"/>
  <c r="D20" i="4"/>
  <c r="M29" i="5"/>
  <c r="M30" i="5"/>
  <c r="M34" i="5"/>
  <c r="M35" i="5"/>
  <c r="M39" i="5"/>
  <c r="M40" i="5"/>
  <c r="M41" i="5"/>
  <c r="M43" i="5"/>
  <c r="M44" i="5"/>
  <c r="F27" i="4" l="1"/>
  <c r="F26" i="4"/>
  <c r="F20" i="4"/>
  <c r="F25" i="4"/>
  <c r="F18" i="4"/>
  <c r="F17" i="4"/>
  <c r="G37" i="7" l="1"/>
  <c r="H37" i="7"/>
  <c r="M86" i="5"/>
  <c r="M85" i="5"/>
  <c r="M84" i="5"/>
  <c r="M83" i="5"/>
  <c r="M82" i="5"/>
  <c r="M81" i="5"/>
  <c r="M80" i="5"/>
  <c r="M77" i="5"/>
  <c r="M76" i="5"/>
  <c r="M75" i="5"/>
  <c r="M74" i="5"/>
  <c r="M73" i="5"/>
  <c r="M72" i="5"/>
  <c r="M69" i="5"/>
  <c r="M68" i="5"/>
  <c r="M67" i="5"/>
  <c r="M66" i="5"/>
  <c r="M65" i="5"/>
  <c r="M64" i="5"/>
  <c r="M61" i="5"/>
  <c r="M60" i="5"/>
  <c r="M59" i="5"/>
  <c r="M58" i="5"/>
  <c r="M57" i="5"/>
  <c r="M56" i="5"/>
  <c r="M53" i="5"/>
  <c r="M52" i="5"/>
  <c r="M51" i="5"/>
  <c r="M50" i="5"/>
  <c r="M49" i="5"/>
  <c r="M48" i="5"/>
  <c r="M47" i="5"/>
  <c r="M38" i="5"/>
  <c r="M28" i="5"/>
  <c r="M25" i="5"/>
  <c r="M24" i="5"/>
  <c r="M23" i="5"/>
  <c r="A13" i="2" l="1"/>
  <c r="B13" i="2"/>
  <c r="A14" i="2"/>
  <c r="B14" i="2"/>
  <c r="C13" i="2"/>
  <c r="D13" i="2"/>
  <c r="C14" i="2"/>
  <c r="D14" i="2"/>
  <c r="D12" i="2"/>
  <c r="C12" i="2"/>
  <c r="B12" i="2"/>
  <c r="A12" i="2"/>
  <c r="D91" i="4"/>
  <c r="C91" i="4"/>
  <c r="B91" i="4"/>
  <c r="A91" i="4"/>
  <c r="D90" i="4"/>
  <c r="C90" i="4"/>
  <c r="B90" i="4"/>
  <c r="A90" i="4"/>
  <c r="D89" i="4"/>
  <c r="C89" i="4"/>
  <c r="B89" i="4"/>
  <c r="A89" i="4"/>
  <c r="D88" i="4"/>
  <c r="C88" i="4"/>
  <c r="B88" i="4"/>
  <c r="A88" i="4"/>
  <c r="D87" i="4"/>
  <c r="C87" i="4"/>
  <c r="B87" i="4"/>
  <c r="A87" i="4"/>
  <c r="D86" i="4"/>
  <c r="C86" i="4"/>
  <c r="B86" i="4"/>
  <c r="A86" i="4"/>
  <c r="D85" i="4"/>
  <c r="C85" i="4"/>
  <c r="B85" i="4"/>
  <c r="A85" i="4"/>
  <c r="D84" i="4"/>
  <c r="C84" i="4"/>
  <c r="B84" i="4"/>
  <c r="A84" i="4"/>
  <c r="D82" i="4"/>
  <c r="C82" i="4"/>
  <c r="B82" i="4"/>
  <c r="A82" i="4"/>
  <c r="D81" i="4"/>
  <c r="C81" i="4"/>
  <c r="B81" i="4"/>
  <c r="A81" i="4"/>
  <c r="D80" i="4"/>
  <c r="C80" i="4"/>
  <c r="B80" i="4"/>
  <c r="A80" i="4"/>
  <c r="D79" i="4"/>
  <c r="C79" i="4"/>
  <c r="B79" i="4"/>
  <c r="A79" i="4"/>
  <c r="D78" i="4"/>
  <c r="C78" i="4"/>
  <c r="B78" i="4"/>
  <c r="A78" i="4"/>
  <c r="D77" i="4"/>
  <c r="C77" i="4"/>
  <c r="B77" i="4"/>
  <c r="A77" i="4"/>
  <c r="D76" i="4"/>
  <c r="C76" i="4"/>
  <c r="B76" i="4"/>
  <c r="A76" i="4"/>
  <c r="D75" i="4"/>
  <c r="C75" i="4"/>
  <c r="B75" i="4"/>
  <c r="A75" i="4"/>
  <c r="D73" i="4"/>
  <c r="C73" i="4"/>
  <c r="B73" i="4"/>
  <c r="A73" i="4"/>
  <c r="D72" i="4"/>
  <c r="C72" i="4"/>
  <c r="B72" i="4"/>
  <c r="A72" i="4"/>
  <c r="D71" i="4"/>
  <c r="C71" i="4"/>
  <c r="B71" i="4"/>
  <c r="A71" i="4"/>
  <c r="D70" i="4"/>
  <c r="C70" i="4"/>
  <c r="B70" i="4"/>
  <c r="A70" i="4"/>
  <c r="D69" i="4"/>
  <c r="C69" i="4"/>
  <c r="B69" i="4"/>
  <c r="A69" i="4"/>
  <c r="D68" i="4"/>
  <c r="C68" i="4"/>
  <c r="B68" i="4"/>
  <c r="A68" i="4"/>
  <c r="D67" i="4"/>
  <c r="C67" i="4"/>
  <c r="B67" i="4"/>
  <c r="A67" i="4"/>
  <c r="D66" i="4"/>
  <c r="C66" i="4"/>
  <c r="B66" i="4"/>
  <c r="A66" i="4"/>
  <c r="D64" i="4"/>
  <c r="C64" i="4"/>
  <c r="B64" i="4"/>
  <c r="A64" i="4"/>
  <c r="D63" i="4"/>
  <c r="C63" i="4"/>
  <c r="B63" i="4"/>
  <c r="A63" i="4"/>
  <c r="D62" i="4"/>
  <c r="C62" i="4"/>
  <c r="B62" i="4"/>
  <c r="A62" i="4"/>
  <c r="D61" i="4"/>
  <c r="C61" i="4"/>
  <c r="B61" i="4"/>
  <c r="A61" i="4"/>
  <c r="D60" i="4"/>
  <c r="C60" i="4"/>
  <c r="B60" i="4"/>
  <c r="A60" i="4"/>
  <c r="D59" i="4"/>
  <c r="C59" i="4"/>
  <c r="B59" i="4"/>
  <c r="A59" i="4"/>
  <c r="D58" i="4"/>
  <c r="C58" i="4"/>
  <c r="B58" i="4"/>
  <c r="A58" i="4"/>
  <c r="D57" i="4"/>
  <c r="C57" i="4"/>
  <c r="B57" i="4"/>
  <c r="A57" i="4"/>
  <c r="D55" i="4"/>
  <c r="C55" i="4"/>
  <c r="B55" i="4"/>
  <c r="A55" i="4"/>
  <c r="D54" i="4"/>
  <c r="C54" i="4"/>
  <c r="B54" i="4"/>
  <c r="A54" i="4"/>
  <c r="D53" i="4"/>
  <c r="C53" i="4"/>
  <c r="B53" i="4"/>
  <c r="A53" i="4"/>
  <c r="D52" i="4"/>
  <c r="C52" i="4"/>
  <c r="B52" i="4"/>
  <c r="A52" i="4"/>
  <c r="D51" i="4"/>
  <c r="C51" i="4"/>
  <c r="B51" i="4"/>
  <c r="A51" i="4"/>
  <c r="D50" i="4"/>
  <c r="C50" i="4"/>
  <c r="B50" i="4"/>
  <c r="A50" i="4"/>
  <c r="D49" i="4"/>
  <c r="C49" i="4"/>
  <c r="B49" i="4"/>
  <c r="A49" i="4"/>
  <c r="D48" i="4"/>
  <c r="C48" i="4"/>
  <c r="B48" i="4"/>
  <c r="A48" i="4"/>
  <c r="D46" i="4"/>
  <c r="C46" i="4"/>
  <c r="B46" i="4"/>
  <c r="A46" i="4"/>
  <c r="D45" i="4"/>
  <c r="C45" i="4"/>
  <c r="B45" i="4"/>
  <c r="A45" i="4"/>
  <c r="D44" i="4"/>
  <c r="C44" i="4"/>
  <c r="B44" i="4"/>
  <c r="A44" i="4"/>
  <c r="D43" i="4"/>
  <c r="C43" i="4"/>
  <c r="B43" i="4"/>
  <c r="A43" i="4"/>
  <c r="D42" i="4"/>
  <c r="C42" i="4"/>
  <c r="B42" i="4"/>
  <c r="A42" i="4"/>
  <c r="D41" i="4"/>
  <c r="C41" i="4"/>
  <c r="B41" i="4"/>
  <c r="A41" i="4"/>
  <c r="D40" i="4"/>
  <c r="C40" i="4"/>
  <c r="B40" i="4"/>
  <c r="A40" i="4"/>
  <c r="D39" i="4"/>
  <c r="C39" i="4"/>
  <c r="B39" i="4"/>
  <c r="A39" i="4"/>
  <c r="A30" i="4"/>
  <c r="A31" i="4"/>
  <c r="B31" i="4"/>
  <c r="C31" i="4"/>
  <c r="D31" i="4"/>
  <c r="A32" i="4"/>
  <c r="B32" i="4"/>
  <c r="C32" i="4"/>
  <c r="D32" i="4"/>
  <c r="A33" i="4"/>
  <c r="B33" i="4"/>
  <c r="C33" i="4"/>
  <c r="D33" i="4"/>
  <c r="A34" i="4"/>
  <c r="B34" i="4"/>
  <c r="C34" i="4"/>
  <c r="D34" i="4"/>
  <c r="A35" i="4"/>
  <c r="B35" i="4"/>
  <c r="C35" i="4"/>
  <c r="D35" i="4"/>
  <c r="A36" i="4"/>
  <c r="B36" i="4"/>
  <c r="C36" i="4"/>
  <c r="D36" i="4"/>
  <c r="A37" i="4"/>
  <c r="B37" i="4"/>
  <c r="C37" i="4"/>
  <c r="D37" i="4"/>
  <c r="D30" i="4"/>
  <c r="C30" i="4"/>
  <c r="B30" i="4"/>
  <c r="A23" i="4"/>
  <c r="B23" i="4"/>
  <c r="C23" i="4"/>
  <c r="D23" i="4"/>
  <c r="A24" i="4"/>
  <c r="B24" i="4"/>
  <c r="C24" i="4"/>
  <c r="D24" i="4"/>
  <c r="D22" i="4"/>
  <c r="C22" i="4"/>
  <c r="B22" i="4"/>
  <c r="A22" i="4"/>
  <c r="A14" i="4"/>
  <c r="B14" i="4"/>
  <c r="C14" i="4"/>
  <c r="D14" i="4"/>
  <c r="A15" i="4"/>
  <c r="B15" i="4"/>
  <c r="C15" i="4"/>
  <c r="D15" i="4"/>
  <c r="A16" i="4"/>
  <c r="B16" i="4"/>
  <c r="D16" i="4"/>
  <c r="D13" i="4"/>
  <c r="C13" i="4"/>
  <c r="B13" i="4"/>
  <c r="A13" i="4"/>
  <c r="A83" i="4"/>
  <c r="A74" i="4"/>
  <c r="A65" i="4"/>
  <c r="A56" i="4"/>
  <c r="A47" i="4"/>
  <c r="A38" i="4"/>
  <c r="A29" i="4"/>
  <c r="A21" i="4"/>
  <c r="A12" i="4"/>
  <c r="A83" i="1"/>
  <c r="A74" i="1"/>
  <c r="A65" i="1"/>
  <c r="A56" i="1"/>
  <c r="A47" i="1"/>
  <c r="A38" i="1"/>
  <c r="A29" i="1"/>
  <c r="E16" i="1"/>
  <c r="E17" i="1"/>
  <c r="E18" i="1"/>
  <c r="E19" i="1"/>
  <c r="A20" i="1"/>
  <c r="A12" i="1"/>
  <c r="A14" i="5"/>
  <c r="A14" i="6" s="1"/>
  <c r="A14" i="7" s="1"/>
  <c r="B30" i="7"/>
  <c r="B37" i="7"/>
  <c r="B44" i="7"/>
  <c r="B51" i="7"/>
  <c r="B58" i="7"/>
  <c r="B65" i="7"/>
  <c r="B72" i="7"/>
  <c r="B79" i="7"/>
  <c r="B86" i="7"/>
  <c r="C23" i="7"/>
  <c r="C86" i="7"/>
  <c r="C79" i="7"/>
  <c r="C72" i="7"/>
  <c r="C65" i="7"/>
  <c r="C58" i="7"/>
  <c r="C51" i="7"/>
  <c r="C44" i="7"/>
  <c r="C37" i="7"/>
  <c r="C30" i="7"/>
  <c r="F25" i="7" l="1"/>
  <c r="G25" i="7"/>
  <c r="H25" i="7"/>
  <c r="I25" i="7"/>
  <c r="J25" i="7"/>
  <c r="K25" i="7"/>
  <c r="L25" i="7"/>
  <c r="F26" i="7"/>
  <c r="G26" i="7"/>
  <c r="H26" i="7"/>
  <c r="I26" i="7"/>
  <c r="J26" i="7"/>
  <c r="K26" i="7"/>
  <c r="L26" i="7"/>
  <c r="F27" i="7"/>
  <c r="G27" i="7"/>
  <c r="H27" i="7"/>
  <c r="I27" i="7"/>
  <c r="J27" i="7"/>
  <c r="K27" i="7"/>
  <c r="L27" i="7"/>
  <c r="F28" i="7"/>
  <c r="G28" i="7"/>
  <c r="H28" i="7"/>
  <c r="I28" i="7"/>
  <c r="I23" i="7" s="1"/>
  <c r="J28" i="7"/>
  <c r="K28" i="7"/>
  <c r="L28" i="7"/>
  <c r="F29" i="7"/>
  <c r="G29" i="7"/>
  <c r="H29" i="7"/>
  <c r="I29" i="7"/>
  <c r="J29" i="7"/>
  <c r="K29" i="7"/>
  <c r="L29" i="7"/>
  <c r="E26" i="7"/>
  <c r="E27" i="7"/>
  <c r="E28" i="7"/>
  <c r="E29" i="7"/>
  <c r="E25" i="7"/>
  <c r="L86" i="7"/>
  <c r="K86" i="7"/>
  <c r="J86" i="7"/>
  <c r="I86" i="7"/>
  <c r="H86" i="7"/>
  <c r="G86" i="7"/>
  <c r="F86" i="7"/>
  <c r="E86" i="7"/>
  <c r="L79" i="7"/>
  <c r="K79" i="7"/>
  <c r="J79" i="7"/>
  <c r="I79" i="7"/>
  <c r="H79" i="7"/>
  <c r="G79" i="7"/>
  <c r="F79" i="7"/>
  <c r="E79" i="7"/>
  <c r="L72" i="7"/>
  <c r="K72" i="7"/>
  <c r="J72" i="7"/>
  <c r="I72" i="7"/>
  <c r="H72" i="7"/>
  <c r="G72" i="7"/>
  <c r="F72" i="7"/>
  <c r="E72" i="7"/>
  <c r="L65" i="7"/>
  <c r="K65" i="7"/>
  <c r="J65" i="7"/>
  <c r="I65" i="7"/>
  <c r="H65" i="7"/>
  <c r="G65" i="7"/>
  <c r="F65" i="7"/>
  <c r="E65" i="7"/>
  <c r="L58" i="7"/>
  <c r="K58" i="7"/>
  <c r="J58" i="7"/>
  <c r="I58" i="7"/>
  <c r="H58" i="7"/>
  <c r="G58" i="7"/>
  <c r="F58" i="7"/>
  <c r="E58" i="7"/>
  <c r="L51" i="7"/>
  <c r="K51" i="7"/>
  <c r="J51" i="7"/>
  <c r="I51" i="7"/>
  <c r="H51" i="7"/>
  <c r="G51" i="7"/>
  <c r="F51" i="7"/>
  <c r="E51" i="7"/>
  <c r="L44" i="7"/>
  <c r="K44" i="7"/>
  <c r="J44" i="7"/>
  <c r="I44" i="7"/>
  <c r="H44" i="7"/>
  <c r="G44" i="7"/>
  <c r="F44" i="7"/>
  <c r="E44" i="7"/>
  <c r="L37" i="7"/>
  <c r="K37" i="7"/>
  <c r="J37" i="7"/>
  <c r="I37" i="7"/>
  <c r="F37" i="7"/>
  <c r="E37" i="7"/>
  <c r="E19" i="7"/>
  <c r="I21" i="6"/>
  <c r="G18" i="5"/>
  <c r="K21" i="6" s="1"/>
  <c r="L30" i="7"/>
  <c r="K30" i="7"/>
  <c r="J30" i="7"/>
  <c r="I30" i="7"/>
  <c r="H30" i="7"/>
  <c r="G30" i="7"/>
  <c r="F30" i="7"/>
  <c r="E30" i="7"/>
  <c r="J27" i="6"/>
  <c r="K27" i="6"/>
  <c r="L27" i="6"/>
  <c r="M27" i="6"/>
  <c r="N27" i="6"/>
  <c r="O27" i="6"/>
  <c r="P27" i="6"/>
  <c r="J28" i="6"/>
  <c r="K28" i="6"/>
  <c r="L28" i="6"/>
  <c r="M28" i="6"/>
  <c r="N28" i="6"/>
  <c r="O28" i="6"/>
  <c r="P28" i="6"/>
  <c r="J29" i="6"/>
  <c r="K29" i="6"/>
  <c r="L29" i="6"/>
  <c r="M29" i="6"/>
  <c r="N29" i="6"/>
  <c r="O29" i="6"/>
  <c r="P29" i="6"/>
  <c r="J30" i="6"/>
  <c r="K30" i="6"/>
  <c r="L30" i="6"/>
  <c r="M30" i="6"/>
  <c r="N30" i="6"/>
  <c r="O30" i="6"/>
  <c r="P30" i="6"/>
  <c r="J31" i="6"/>
  <c r="K31" i="6"/>
  <c r="L31" i="6"/>
  <c r="M31" i="6"/>
  <c r="N31" i="6"/>
  <c r="O31" i="6"/>
  <c r="P31" i="6"/>
  <c r="J32" i="6"/>
  <c r="K32" i="6"/>
  <c r="L32" i="6"/>
  <c r="M32" i="6"/>
  <c r="N32" i="6"/>
  <c r="O32" i="6"/>
  <c r="P32" i="6"/>
  <c r="J33" i="6"/>
  <c r="K33" i="6"/>
  <c r="L33" i="6"/>
  <c r="M33" i="6"/>
  <c r="N33" i="6"/>
  <c r="O33" i="6"/>
  <c r="P33" i="6"/>
  <c r="I28" i="6"/>
  <c r="I29" i="6"/>
  <c r="I30" i="6"/>
  <c r="I31" i="6"/>
  <c r="I32" i="6"/>
  <c r="I33" i="6"/>
  <c r="I27" i="6"/>
  <c r="P106" i="6"/>
  <c r="O106" i="6"/>
  <c r="N106" i="6"/>
  <c r="M106" i="6"/>
  <c r="L106" i="6"/>
  <c r="K106" i="6"/>
  <c r="J106" i="6"/>
  <c r="I106" i="6"/>
  <c r="P97" i="6"/>
  <c r="O97" i="6"/>
  <c r="N97" i="6"/>
  <c r="M97" i="6"/>
  <c r="L97" i="6"/>
  <c r="K97" i="6"/>
  <c r="J97" i="6"/>
  <c r="I97" i="6"/>
  <c r="P88" i="6"/>
  <c r="O88" i="6"/>
  <c r="N88" i="6"/>
  <c r="M88" i="6"/>
  <c r="L88" i="6"/>
  <c r="K88" i="6"/>
  <c r="J88" i="6"/>
  <c r="I88" i="6"/>
  <c r="P79" i="6"/>
  <c r="O79" i="6"/>
  <c r="N79" i="6"/>
  <c r="M79" i="6"/>
  <c r="L79" i="6"/>
  <c r="K79" i="6"/>
  <c r="J79" i="6"/>
  <c r="I79" i="6"/>
  <c r="P70" i="6"/>
  <c r="O70" i="6"/>
  <c r="N70" i="6"/>
  <c r="M70" i="6"/>
  <c r="L70" i="6"/>
  <c r="K70" i="6"/>
  <c r="J70" i="6"/>
  <c r="I70" i="6"/>
  <c r="P61" i="6"/>
  <c r="O61" i="6"/>
  <c r="N61" i="6"/>
  <c r="M61" i="6"/>
  <c r="L61" i="6"/>
  <c r="K61" i="6"/>
  <c r="J61" i="6"/>
  <c r="I61" i="6"/>
  <c r="P52" i="6"/>
  <c r="O52" i="6"/>
  <c r="N52" i="6"/>
  <c r="M52" i="6"/>
  <c r="L52" i="6"/>
  <c r="K52" i="6"/>
  <c r="J52" i="6"/>
  <c r="I52" i="6"/>
  <c r="P43" i="6"/>
  <c r="O43" i="6"/>
  <c r="N43" i="6"/>
  <c r="M43" i="6"/>
  <c r="L43" i="6"/>
  <c r="K43" i="6"/>
  <c r="J43" i="6"/>
  <c r="I43" i="6"/>
  <c r="I34" i="6"/>
  <c r="J34" i="6"/>
  <c r="K34" i="6"/>
  <c r="L34" i="6"/>
  <c r="M34" i="6"/>
  <c r="N34" i="6"/>
  <c r="O34" i="6"/>
  <c r="P34" i="6"/>
  <c r="G19" i="7" l="1"/>
  <c r="K20" i="5"/>
  <c r="O25" i="6"/>
  <c r="L25" i="6"/>
  <c r="K25" i="6"/>
  <c r="L23" i="7"/>
  <c r="K23" i="7"/>
  <c r="G23" i="7"/>
  <c r="J23" i="7"/>
  <c r="F23" i="7"/>
  <c r="M25" i="6"/>
  <c r="P25" i="6"/>
  <c r="N25" i="6"/>
  <c r="J25" i="6"/>
  <c r="H23" i="7"/>
  <c r="E23" i="7"/>
  <c r="I25" i="6"/>
  <c r="F91" i="4"/>
  <c r="F90" i="4"/>
  <c r="F89" i="4"/>
  <c r="F88" i="4"/>
  <c r="F87" i="4"/>
  <c r="F86" i="4"/>
  <c r="F85" i="4"/>
  <c r="F84" i="4"/>
  <c r="F82" i="4"/>
  <c r="F81" i="4"/>
  <c r="F80" i="4"/>
  <c r="F79" i="4"/>
  <c r="F78" i="4"/>
  <c r="F77" i="4"/>
  <c r="F76" i="4"/>
  <c r="F75" i="4"/>
  <c r="F73" i="4"/>
  <c r="F72" i="4"/>
  <c r="F71" i="4"/>
  <c r="F70" i="4"/>
  <c r="F69" i="4"/>
  <c r="F68" i="4"/>
  <c r="F67" i="4"/>
  <c r="F66" i="4"/>
  <c r="F64" i="4"/>
  <c r="F63" i="4"/>
  <c r="F62" i="4"/>
  <c r="F61" i="4"/>
  <c r="F60" i="4"/>
  <c r="F59" i="4"/>
  <c r="F58" i="4"/>
  <c r="F57" i="4"/>
  <c r="F55" i="4"/>
  <c r="F54" i="4"/>
  <c r="F53" i="4"/>
  <c r="F52" i="4"/>
  <c r="F51" i="4"/>
  <c r="F50" i="4"/>
  <c r="F49" i="4"/>
  <c r="F48" i="4"/>
  <c r="F46" i="4"/>
  <c r="F45" i="4"/>
  <c r="F44" i="4"/>
  <c r="F43" i="4"/>
  <c r="F42" i="4"/>
  <c r="F41" i="4"/>
  <c r="F40" i="4"/>
  <c r="F39" i="4"/>
  <c r="F37" i="4"/>
  <c r="F36" i="4"/>
  <c r="F35" i="4"/>
  <c r="F34" i="4"/>
  <c r="F33" i="4"/>
  <c r="F32" i="4"/>
  <c r="F31" i="4"/>
  <c r="F30" i="4"/>
  <c r="F24" i="4"/>
  <c r="F23" i="4"/>
  <c r="F22" i="4"/>
  <c r="F14" i="4"/>
  <c r="F15" i="4"/>
  <c r="F16" i="4"/>
  <c r="F13" i="4"/>
  <c r="F13" i="2"/>
  <c r="F14" i="2"/>
  <c r="F12" i="2"/>
  <c r="L20" i="5" l="1"/>
  <c r="K21" i="7"/>
  <c r="O23" i="6"/>
  <c r="G47" i="4"/>
  <c r="G12" i="4"/>
  <c r="G21" i="4"/>
  <c r="G29" i="4"/>
  <c r="G38" i="4"/>
  <c r="G65" i="4"/>
  <c r="G83" i="4"/>
  <c r="G56" i="4"/>
  <c r="G74" i="4"/>
  <c r="G11" i="2"/>
  <c r="C11" i="3" s="1"/>
  <c r="E91" i="1"/>
  <c r="E90" i="1"/>
  <c r="E89" i="1"/>
  <c r="E88" i="1"/>
  <c r="E87" i="1"/>
  <c r="E86" i="1"/>
  <c r="E85" i="1"/>
  <c r="E84" i="1"/>
  <c r="E82" i="1"/>
  <c r="E81" i="1"/>
  <c r="E80" i="1"/>
  <c r="E79" i="1"/>
  <c r="E78" i="1"/>
  <c r="E77" i="1"/>
  <c r="E76" i="1"/>
  <c r="E75" i="1"/>
  <c r="E73" i="1"/>
  <c r="E72" i="1"/>
  <c r="E71" i="1"/>
  <c r="E70" i="1"/>
  <c r="E69" i="1"/>
  <c r="E68" i="1"/>
  <c r="E67" i="1"/>
  <c r="E66" i="1"/>
  <c r="E64" i="1"/>
  <c r="E63" i="1"/>
  <c r="E62" i="1"/>
  <c r="E61" i="1"/>
  <c r="E60" i="1"/>
  <c r="E59" i="1"/>
  <c r="E58" i="1"/>
  <c r="E57" i="1"/>
  <c r="E55" i="1"/>
  <c r="E54" i="1"/>
  <c r="E53" i="1"/>
  <c r="E52" i="1"/>
  <c r="E51" i="1"/>
  <c r="E50" i="1"/>
  <c r="E49" i="1"/>
  <c r="E48" i="1"/>
  <c r="E46" i="1"/>
  <c r="E45" i="1"/>
  <c r="E44" i="1"/>
  <c r="E43" i="1"/>
  <c r="E42" i="1"/>
  <c r="E41" i="1"/>
  <c r="E40" i="1"/>
  <c r="E39" i="1"/>
  <c r="E37" i="1"/>
  <c r="E36" i="1"/>
  <c r="E35" i="1"/>
  <c r="E34" i="1"/>
  <c r="E33" i="1"/>
  <c r="E32" i="1"/>
  <c r="E31" i="1"/>
  <c r="E30" i="1"/>
  <c r="E28" i="1"/>
  <c r="E27" i="1"/>
  <c r="E26" i="1"/>
  <c r="E25" i="1"/>
  <c r="E24" i="1"/>
  <c r="E23" i="1"/>
  <c r="E22" i="1"/>
  <c r="E21" i="1"/>
  <c r="E15" i="1"/>
  <c r="E14" i="1"/>
  <c r="E13" i="1"/>
  <c r="D83" i="1"/>
  <c r="C83" i="1"/>
  <c r="B83" i="1"/>
  <c r="H83" i="4" s="1"/>
  <c r="D74" i="1"/>
  <c r="C74" i="1"/>
  <c r="B74" i="1"/>
  <c r="H74" i="4" s="1"/>
  <c r="D65" i="1"/>
  <c r="C65" i="1"/>
  <c r="B65" i="1"/>
  <c r="H65" i="4" s="1"/>
  <c r="D56" i="1"/>
  <c r="C56" i="1"/>
  <c r="B56" i="1"/>
  <c r="H56" i="4" s="1"/>
  <c r="D47" i="1"/>
  <c r="C47" i="1"/>
  <c r="B47" i="1"/>
  <c r="H47" i="4" s="1"/>
  <c r="D38" i="1"/>
  <c r="C38" i="1"/>
  <c r="B38" i="1"/>
  <c r="H38" i="4" s="1"/>
  <c r="D29" i="1"/>
  <c r="C29" i="1"/>
  <c r="B29" i="1"/>
  <c r="H29" i="4" s="1"/>
  <c r="D20" i="1"/>
  <c r="C20" i="1"/>
  <c r="B20" i="1"/>
  <c r="H21" i="4" s="1"/>
  <c r="C12" i="1"/>
  <c r="D12" i="1"/>
  <c r="B12" i="1"/>
  <c r="H12" i="4" s="1"/>
  <c r="L21" i="7" l="1"/>
  <c r="P23" i="6"/>
  <c r="D11" i="1"/>
  <c r="C11" i="1"/>
  <c r="E29" i="1"/>
  <c r="E65" i="1"/>
  <c r="E38" i="1"/>
  <c r="E20" i="1"/>
  <c r="E83" i="1"/>
  <c r="E74" i="1"/>
  <c r="E56" i="1"/>
  <c r="E47" i="1"/>
  <c r="H11" i="4"/>
  <c r="G11" i="4" s="1"/>
  <c r="D11" i="3" s="1"/>
  <c r="D12" i="3" s="1"/>
  <c r="C12" i="3"/>
  <c r="E12" i="1"/>
  <c r="B11" i="1"/>
  <c r="B10" i="4"/>
  <c r="C10" i="4" s="1"/>
  <c r="D10" i="4" s="1"/>
  <c r="E10" i="4" s="1"/>
  <c r="F10" i="4" s="1"/>
  <c r="G10" i="4" s="1"/>
  <c r="H10" i="4" s="1"/>
  <c r="E11" i="1" l="1"/>
  <c r="B11" i="3" s="1"/>
  <c r="B12" i="3" s="1"/>
  <c r="B10" i="3"/>
  <c r="C10" i="3" s="1"/>
  <c r="D10" i="3" s="1"/>
  <c r="E10" i="3" s="1"/>
  <c r="B10" i="2"/>
  <c r="C10" i="2" s="1"/>
  <c r="D10" i="2" s="1"/>
  <c r="E10" i="2" s="1"/>
  <c r="F10" i="2" s="1"/>
  <c r="G10" i="2" s="1"/>
  <c r="E11" i="3" l="1"/>
  <c r="E12" i="3" s="1"/>
</calcChain>
</file>

<file path=xl/sharedStrings.xml><?xml version="1.0" encoding="utf-8"?>
<sst xmlns="http://schemas.openxmlformats.org/spreadsheetml/2006/main" count="756" uniqueCount="166">
  <si>
    <t>Оценка эффективности реализации Программы по критерию 
"Полнота и эффективность использования бюджетных ассигнований на реализацию Программы"</t>
  </si>
  <si>
    <t>Наименование подпрограммы / мероприятия</t>
  </si>
  <si>
    <t>Объем бюджетных ассигнований, тыс. руб.</t>
  </si>
  <si>
    <r>
      <t xml:space="preserve">Полнота и эффективность использования бюджетных ассигнований на реализацию Программы
</t>
    </r>
    <r>
      <rPr>
        <i/>
        <sz val="9"/>
        <color theme="1"/>
        <rFont val="Times New Roman"/>
        <family val="1"/>
        <charset val="204"/>
      </rPr>
      <t>(гр. 2+ гр.3) / гр. 4</t>
    </r>
  </si>
  <si>
    <t>фактически направленных на реализацию программы</t>
  </si>
  <si>
    <t>неиспользованных по объективным причинам *</t>
  </si>
  <si>
    <t>плановый (сводная бюджетная роспись на отчетную дату)</t>
  </si>
  <si>
    <t>ВСЕГО по Программе</t>
  </si>
  <si>
    <t>Подпрограмма 1</t>
  </si>
  <si>
    <t>мероприятие</t>
  </si>
  <si>
    <t>мероприятие n</t>
  </si>
  <si>
    <t>5= (2+3)/4</t>
  </si>
  <si>
    <t>Ед. изм.</t>
  </si>
  <si>
    <t>план</t>
  </si>
  <si>
    <t>факт</t>
  </si>
  <si>
    <t>Х</t>
  </si>
  <si>
    <t>Итоговая оценка эффективности реализации Программы в отчетном году</t>
  </si>
  <si>
    <t>Показатель</t>
  </si>
  <si>
    <t>Критерий</t>
  </si>
  <si>
    <t>Итоговая оценка эффективности Программы</t>
  </si>
  <si>
    <t>Полнота и эффективность использования бюджетных ассигнований на реализацию Программы</t>
  </si>
  <si>
    <t>Оценка критерия</t>
  </si>
  <si>
    <t>Эффективность</t>
  </si>
  <si>
    <t>Оценка эффективности реализации Программы по критериям 
"Степень достижения целевых показателей Программы"</t>
  </si>
  <si>
    <t xml:space="preserve">Значение целевого показателя </t>
  </si>
  <si>
    <r>
      <t xml:space="preserve">Желаемая тенденция развития показателя 
</t>
    </r>
    <r>
      <rPr>
        <i/>
        <sz val="11"/>
        <color theme="1"/>
        <rFont val="Times New Roman"/>
        <family val="1"/>
        <charset val="204"/>
      </rPr>
      <t>(нет или увеличение / снижение)</t>
    </r>
  </si>
  <si>
    <t>Исполнение целевого показателя</t>
  </si>
  <si>
    <t>Значение показателя результативности</t>
  </si>
  <si>
    <t>Исполнение показателя результативности</t>
  </si>
  <si>
    <t>Объем бюджетных ассигнований, фактически направленных на реализацию подпрограмм (отдельных мероприятий) Программы</t>
  </si>
  <si>
    <t>Степень достижения целевых показателей Программы</t>
  </si>
  <si>
    <t xml:space="preserve">Степень достижения целевых показателей Программы </t>
  </si>
  <si>
    <t>Степень достижения показателей результативности подпрограмм (отдельных мероприятий) Программы
 / средний уровень достижения показателей результативности</t>
  </si>
  <si>
    <t>Приложение №1
к Порядку оценки эффективности реализации муниципальных программ</t>
  </si>
  <si>
    <t>Наименование Программы / 
подпрограммы / 
целевого показателя</t>
  </si>
  <si>
    <t>Приложение №2
к Порядку оценки эффективности реализации муниципальных программ</t>
  </si>
  <si>
    <t>Приложение №3
к Порядку оценки эффективности реализации муниципальных программ</t>
  </si>
  <si>
    <t>Приложение №4
к Порядку оценки эффективности реализации муниципальных программ</t>
  </si>
  <si>
    <t>Степень достижения показателей результативности подпрограмм и (или) отдельных мероприятий Программы</t>
  </si>
  <si>
    <t>Оценка эффективности реализации Программы по критериям 
"Степень достижения показателей результативности подпрограмм и (или) отдельных мероприятий Программы"</t>
  </si>
  <si>
    <t>(ФИО)</t>
  </si>
  <si>
    <t>(подпись)</t>
  </si>
  <si>
    <t>Руководитель структурного подразделения администрации  Туруханского района - 
ответственного исполнителя муниципальной программы  Туруханского района</t>
  </si>
  <si>
    <t>...</t>
  </si>
  <si>
    <t>Показатели</t>
  </si>
  <si>
    <t>Задача 1</t>
  </si>
  <si>
    <t>Цель</t>
  </si>
  <si>
    <t>значение на конец года</t>
  </si>
  <si>
    <t>январь - июнь</t>
  </si>
  <si>
    <t>Примечание (причины невыполнения показателей по муниципальной программе Туруханского района, выбор действий по преодолению)</t>
  </si>
  <si>
    <t>Плановый период</t>
  </si>
  <si>
    <t>Весовой критерий</t>
  </si>
  <si>
    <t>Ед. измерения</t>
  </si>
  <si>
    <t>Цель, целевые показатели, задачи, показатели результативности</t>
  </si>
  <si>
    <t>№ п/п</t>
  </si>
  <si>
    <t xml:space="preserve"> и показателях результативности подпрограмм и отдельных мероприятий програмы</t>
  </si>
  <si>
    <t>(наименование программы)</t>
  </si>
  <si>
    <t>о целевых показателях муниципальной программы Туруханского района</t>
  </si>
  <si>
    <t>ИНФОРМАЦИЯ</t>
  </si>
  <si>
    <t>их формирования и реализации</t>
  </si>
  <si>
    <t>программ Туруханского района,</t>
  </si>
  <si>
    <t>о разработке муниципальных</t>
  </si>
  <si>
    <t>к Порядку принятия решений</t>
  </si>
  <si>
    <t>Приложение № 9</t>
  </si>
  <si>
    <t>в том числе по ГРБС:</t>
  </si>
  <si>
    <t>всего расходные обязательства</t>
  </si>
  <si>
    <t>Муниципальная программа Туруханского района</t>
  </si>
  <si>
    <t>ВР</t>
  </si>
  <si>
    <t>ЦСР</t>
  </si>
  <si>
    <t>РзПр</t>
  </si>
  <si>
    <t>ГРБС</t>
  </si>
  <si>
    <t>плановый период</t>
  </si>
  <si>
    <t>Примечание</t>
  </si>
  <si>
    <t>Расходы по годам</t>
  </si>
  <si>
    <t>Код бюджетной классификации</t>
  </si>
  <si>
    <t>Наименование муниципальной программы Туруханского района, подпрограммы</t>
  </si>
  <si>
    <t>Статус (муниципальная программа Туруханского района, подпрограмма)</t>
  </si>
  <si>
    <t>отдельным мероприятиям муниципальной программы Туруханского района, а также по годам реализации муниципальной программы Туруханского района)</t>
  </si>
  <si>
    <t xml:space="preserve">с указанием плановых и фактических значений (с расшифровкой по главным распорядителям средств районного бюджета,  подпрограммам, </t>
  </si>
  <si>
    <t xml:space="preserve">                                                                                                        (наименование программы)</t>
  </si>
  <si>
    <t>об использовании бюджетных ассигнований районного бюджета и иных средств на реализацию подпрограмм и отдельных мероприятий</t>
  </si>
  <si>
    <t>Приложение № 10</t>
  </si>
  <si>
    <t>внебюджетные источники</t>
  </si>
  <si>
    <t>районный бюджет</t>
  </si>
  <si>
    <t>в том числе:</t>
  </si>
  <si>
    <t>всего</t>
  </si>
  <si>
    <t>Источники финансирования</t>
  </si>
  <si>
    <t>Статус</t>
  </si>
  <si>
    <t>(тыс. рублей)</t>
  </si>
  <si>
    <t>с указанием плановых и фактических значений</t>
  </si>
  <si>
    <t>об использовании бюджетных ассигнований районного бюджета и иных средств на реализацию</t>
  </si>
  <si>
    <t>Приложение № 11</t>
  </si>
  <si>
    <t>Задача …</t>
  </si>
  <si>
    <t>Подпрограмма …</t>
  </si>
  <si>
    <t>Финансовое управление Администрации Туруханского района</t>
  </si>
  <si>
    <t>Администрация Туруханского района</t>
  </si>
  <si>
    <t>Территориальное управление администрации Туруханского района</t>
  </si>
  <si>
    <t>Управление образования администрации Туруханского района</t>
  </si>
  <si>
    <t>Управление культуры и молодёжной политики администрации Туруханского района</t>
  </si>
  <si>
    <t>Управление социальной защиты населения администрации Туруханского района</t>
  </si>
  <si>
    <t>Управление  жилищно-коммунального хозяйства и строительства</t>
  </si>
  <si>
    <t>240</t>
  </si>
  <si>
    <t>241</t>
  </si>
  <si>
    <t>242</t>
  </si>
  <si>
    <t>243</t>
  </si>
  <si>
    <t>244</t>
  </si>
  <si>
    <t>246</t>
  </si>
  <si>
    <t>247</t>
  </si>
  <si>
    <t>Подпрограмма 2</t>
  </si>
  <si>
    <t>федеральный бюджет</t>
  </si>
  <si>
    <t>краевой бюджет</t>
  </si>
  <si>
    <t>бюджеты муниципальных образований Туруханского района</t>
  </si>
  <si>
    <t>Отдельное мероприятие</t>
  </si>
  <si>
    <t>Развитие физической культуры, спорта  и молодежной политики в Туруханском районе</t>
  </si>
  <si>
    <t>Развитие массовой физической культуры и спорта</t>
  </si>
  <si>
    <t>Вовлечение молодежи Туруханского района в социальную практику и развитие системы патриотического воспитания подрастающего поколения</t>
  </si>
  <si>
    <t>Численность граждан  занимающихся физической культурой и спортом в Туруханском районе</t>
  </si>
  <si>
    <t>чел.</t>
  </si>
  <si>
    <t>Численность занимающихся детей в детско-юношеских спортивных школах;</t>
  </si>
  <si>
    <t>Численность молодежи Туруханского района  участвующей в акциях, конкурсах и молодежных проектах</t>
  </si>
  <si>
    <t>проведение районных спортивных  мероприятий</t>
  </si>
  <si>
    <t>ед.</t>
  </si>
  <si>
    <t xml:space="preserve"> численность граждан занимающихся физической культурой и спортом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</si>
  <si>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</si>
  <si>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</si>
  <si>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t>%</t>
  </si>
  <si>
    <t>численность детей занимающихся детей в детско-юношеских спортивных школах</t>
  </si>
  <si>
    <t>спортсмены разрядники</t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</si>
  <si>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</si>
  <si>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</si>
  <si>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t>Численность молодёжи Туруханского района  участвующей в акциях, конкурсах и молодёжных проектах</t>
  </si>
  <si>
    <t>Количество созданных сезонных рабочих мест для молодежи  обучающейся в общеобразовательных учреждениях</t>
  </si>
  <si>
    <t>Количество детей, подростков и молодёжи, в возрасте от 10 до 30 лет, вовлеченных в профилактические мероприятия по борьбе с наркоманией и алкоголизмом</t>
  </si>
  <si>
    <t>Организация  отдыха подростков и молодёжи</t>
  </si>
  <si>
    <t>Удельный вес молодежи, вовлеченной в историю Отечества, краеведческую деятельность из числа молодежи  участвующей в акциях, конкурсах и молодежных проектах</t>
  </si>
  <si>
    <t>Количество молодежи, вовлеченной в добровольческую деятельность</t>
  </si>
  <si>
    <t xml:space="preserve">Удельный вес детей и молодёжи регулярно участвующей в работе патриотических объединений и клубов </t>
  </si>
  <si>
    <t>4.7</t>
  </si>
  <si>
    <t>4.8</t>
  </si>
  <si>
    <t>83.8</t>
  </si>
  <si>
    <t>нет или увеличение</t>
  </si>
  <si>
    <t>Обеспечение деятельности подведомственных учреждений</t>
  </si>
  <si>
    <t>Проведение районных спортивных мероприятий</t>
  </si>
  <si>
    <t>Проведение физкультурно-массовых мероприятий в поселениях Туруханского района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</si>
  <si>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</si>
  <si>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</t>
  </si>
  <si>
    <t>Приобретение инвентаря и оборудования для приема тестов,нормативов Всероссийского физкультурно-спортивного комплекса "Готов к труду и обороне"(ГТО)</t>
  </si>
  <si>
    <t>Проведение проверки достоверности сметной стоимости объектов капитального ремонта в органе государственной экспертизы</t>
  </si>
  <si>
    <t>Средства на повышение размеров оплаты труда для специалистов по работе с молодежью, методистов муниципальных молодежных центров</t>
  </si>
  <si>
    <t>Развитие системы патриотического воспитания в рамках деятельности муниципальных молодежных центро</t>
  </si>
  <si>
    <t>Реализация мероприятий, направленных на поддержку деятельности муниципальных молодежных центров за счет средств краевого бюджета</t>
  </si>
  <si>
    <t>Реализация мероприятий по созданию условий успешной социализации и эффективной самореализации молодежи</t>
  </si>
  <si>
    <t>Организация отдыха подростков и молодежи</t>
  </si>
  <si>
    <t>Проведение мероприятий патриотической направленности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</si>
  <si>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</t>
  </si>
  <si>
    <t>Реализация мероприятий, направленных на поддержку деятельности муниципальных молодежных центров за счет средств местного бюджета</t>
  </si>
  <si>
    <t>Начальник отдела физической культуры и спорта</t>
  </si>
  <si>
    <t>В.А. Михайлов</t>
  </si>
  <si>
    <t>Не присваевает разряды федерация северного многоборья, в дисциплине которой спортивные результаты не получили более 35 спортсменов Туруханского района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</si>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</sst>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0.000"/>
    <numFmt numFmtId="169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2"/>
      <charset val="204"/>
    </font>
    <font>
      <vertAlign val="superscript"/>
      <sz val="14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rgb="FFFF0000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</cellStyleXfs>
  <cellXfs count="11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0" fontId="9" fillId="0" borderId="0" xfId="0" applyFont="1"/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left" vertical="center" wrapText="1"/>
    </xf>
    <xf numFmtId="0" fontId="12" fillId="3" borderId="2" xfId="2" applyFont="1" applyFill="1" applyBorder="1" applyAlignment="1">
      <alignment horizontal="left" vertical="center" wrapText="1"/>
    </xf>
    <xf numFmtId="0" fontId="12" fillId="3" borderId="1" xfId="2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6" fontId="3" fillId="3" borderId="1" xfId="1" applyNumberFormat="1" applyFont="1" applyFill="1" applyBorder="1" applyAlignment="1">
      <alignment vertical="center" wrapText="1"/>
    </xf>
    <xf numFmtId="166" fontId="8" fillId="2" borderId="1" xfId="1" applyNumberFormat="1" applyFont="1" applyFill="1" applyBorder="1" applyAlignment="1">
      <alignment vertical="center" wrapText="1"/>
    </xf>
    <xf numFmtId="166" fontId="8" fillId="0" borderId="1" xfId="1" applyNumberFormat="1" applyFont="1" applyBorder="1" applyAlignment="1">
      <alignment vertical="center" wrapText="1"/>
    </xf>
    <xf numFmtId="166" fontId="8" fillId="0" borderId="1" xfId="1" applyNumberFormat="1" applyFont="1" applyFill="1" applyBorder="1" applyAlignment="1">
      <alignment vertical="center" wrapText="1"/>
    </xf>
    <xf numFmtId="165" fontId="3" fillId="3" borderId="1" xfId="1" applyNumberFormat="1" applyFont="1" applyFill="1" applyBorder="1" applyAlignment="1">
      <alignment vertical="center" wrapText="1"/>
    </xf>
    <xf numFmtId="165" fontId="8" fillId="2" borderId="1" xfId="1" applyNumberFormat="1" applyFont="1" applyFill="1" applyBorder="1" applyAlignment="1">
      <alignment vertical="center" wrapText="1"/>
    </xf>
    <xf numFmtId="165" fontId="8" fillId="0" borderId="1" xfId="1" applyNumberFormat="1" applyFont="1" applyBorder="1" applyAlignment="1">
      <alignment vertical="center" wrapText="1"/>
    </xf>
    <xf numFmtId="43" fontId="8" fillId="0" borderId="1" xfId="1" applyFont="1" applyFill="1" applyBorder="1" applyAlignment="1">
      <alignment horizontal="center" vertical="center" wrapText="1"/>
    </xf>
    <xf numFmtId="43" fontId="13" fillId="0" borderId="1" xfId="1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43" fontId="12" fillId="2" borderId="1" xfId="2" applyNumberFormat="1" applyFont="1" applyFill="1" applyBorder="1" applyAlignment="1">
      <alignment horizontal="center" vertical="center" wrapText="1"/>
    </xf>
    <xf numFmtId="0" fontId="13" fillId="0" borderId="0" xfId="4" applyFont="1"/>
    <xf numFmtId="0" fontId="15" fillId="0" borderId="0" xfId="4" applyFont="1" applyAlignment="1">
      <alignment horizontal="justify" vertical="center"/>
    </xf>
    <xf numFmtId="0" fontId="15" fillId="0" borderId="0" xfId="4" applyFont="1" applyAlignment="1">
      <alignment horizontal="right" wrapText="1"/>
    </xf>
    <xf numFmtId="0" fontId="13" fillId="0" borderId="1" xfId="4" applyFont="1" applyBorder="1" applyAlignment="1">
      <alignment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5" fillId="0" borderId="0" xfId="4" applyFont="1" applyAlignment="1">
      <alignment horizontal="right" vertical="center"/>
    </xf>
    <xf numFmtId="0" fontId="15" fillId="0" borderId="0" xfId="4" applyFont="1" applyAlignment="1">
      <alignment horizontal="left" vertical="center" indent="40"/>
    </xf>
    <xf numFmtId="0" fontId="15" fillId="0" borderId="0" xfId="4" applyFont="1" applyAlignment="1">
      <alignment horizontal="left" vertical="center" indent="2"/>
    </xf>
    <xf numFmtId="0" fontId="13" fillId="0" borderId="1" xfId="4" applyFont="1" applyBorder="1" applyAlignment="1">
      <alignment wrapText="1"/>
    </xf>
    <xf numFmtId="0" fontId="13" fillId="0" borderId="1" xfId="5" applyFont="1" applyBorder="1" applyAlignment="1">
      <alignment vertical="center" wrapText="1"/>
    </xf>
    <xf numFmtId="0" fontId="15" fillId="0" borderId="0" xfId="4" applyFont="1" applyAlignment="1">
      <alignment horizontal="center" vertical="center"/>
    </xf>
    <xf numFmtId="0" fontId="13" fillId="4" borderId="1" xfId="4" applyFont="1" applyFill="1" applyBorder="1" applyAlignment="1">
      <alignment vertical="center" wrapText="1"/>
    </xf>
    <xf numFmtId="0" fontId="13" fillId="0" borderId="0" xfId="4" applyFont="1" applyBorder="1" applyAlignment="1">
      <alignment vertical="center" wrapText="1"/>
    </xf>
    <xf numFmtId="0" fontId="14" fillId="4" borderId="1" xfId="4" applyFont="1" applyFill="1" applyBorder="1" applyAlignment="1">
      <alignment vertical="center" wrapText="1"/>
    </xf>
    <xf numFmtId="0" fontId="14" fillId="5" borderId="1" xfId="4" applyFont="1" applyFill="1" applyBorder="1" applyAlignment="1">
      <alignment vertical="center" wrapText="1"/>
    </xf>
    <xf numFmtId="166" fontId="14" fillId="5" borderId="1" xfId="1" applyNumberFormat="1" applyFont="1" applyFill="1" applyBorder="1" applyAlignment="1">
      <alignment vertical="center" wrapText="1"/>
    </xf>
    <xf numFmtId="166" fontId="13" fillId="0" borderId="1" xfId="1" applyNumberFormat="1" applyFont="1" applyBorder="1" applyAlignment="1">
      <alignment vertical="center" wrapText="1"/>
    </xf>
    <xf numFmtId="166" fontId="14" fillId="4" borderId="1" xfId="1" applyNumberFormat="1" applyFont="1" applyFill="1" applyBorder="1" applyAlignment="1">
      <alignment vertical="center" wrapText="1"/>
    </xf>
    <xf numFmtId="166" fontId="13" fillId="4" borderId="1" xfId="1" applyNumberFormat="1" applyFont="1" applyFill="1" applyBorder="1" applyAlignment="1">
      <alignment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0" xfId="4" applyFont="1" applyAlignment="1">
      <alignment horizontal="left" vertical="top"/>
    </xf>
    <xf numFmtId="0" fontId="15" fillId="0" borderId="0" xfId="4" applyFont="1" applyAlignment="1">
      <alignment horizontal="left" vertical="top"/>
    </xf>
    <xf numFmtId="0" fontId="13" fillId="0" borderId="0" xfId="4" applyFont="1" applyAlignment="1">
      <alignment horizontal="center"/>
    </xf>
    <xf numFmtId="0" fontId="13" fillId="0" borderId="0" xfId="4" applyFont="1" applyBorder="1" applyAlignment="1">
      <alignment horizontal="center" vertical="center" wrapText="1"/>
    </xf>
    <xf numFmtId="0" fontId="15" fillId="0" borderId="0" xfId="4" applyFont="1" applyAlignment="1">
      <alignment horizontal="center" wrapText="1"/>
    </xf>
    <xf numFmtId="0" fontId="13" fillId="0" borderId="1" xfId="4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 wrapText="1"/>
    </xf>
    <xf numFmtId="168" fontId="12" fillId="3" borderId="1" xfId="2" applyNumberFormat="1" applyFont="1" applyFill="1" applyBorder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169" fontId="8" fillId="0" borderId="0" xfId="0" applyNumberFormat="1" applyFont="1"/>
    <xf numFmtId="0" fontId="8" fillId="0" borderId="0" xfId="0" applyFont="1" applyAlignment="1">
      <alignment horizontal="left" indent="10"/>
    </xf>
    <xf numFmtId="0" fontId="8" fillId="0" borderId="0" xfId="0" applyFont="1" applyAlignment="1">
      <alignment horizontal="left" indent="11"/>
    </xf>
    <xf numFmtId="0" fontId="8" fillId="0" borderId="0" xfId="0" applyFont="1" applyAlignment="1">
      <alignment horizontal="left" indent="13"/>
    </xf>
    <xf numFmtId="0" fontId="15" fillId="0" borderId="0" xfId="4" applyFont="1" applyAlignment="1">
      <alignment horizontal="left" wrapText="1"/>
    </xf>
    <xf numFmtId="0" fontId="15" fillId="0" borderId="0" xfId="4" applyFont="1" applyAlignment="1">
      <alignment horizontal="center"/>
    </xf>
    <xf numFmtId="0" fontId="16" fillId="0" borderId="0" xfId="4" applyFont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3" fillId="5" borderId="2" xfId="4" applyFont="1" applyFill="1" applyBorder="1" applyAlignment="1">
      <alignment horizontal="left" vertical="center" wrapText="1"/>
    </xf>
    <xf numFmtId="0" fontId="13" fillId="5" borderId="6" xfId="4" applyFont="1" applyFill="1" applyBorder="1" applyAlignment="1">
      <alignment horizontal="left" vertical="center" wrapText="1"/>
    </xf>
    <xf numFmtId="0" fontId="13" fillId="5" borderId="3" xfId="4" applyFont="1" applyFill="1" applyBorder="1" applyAlignment="1">
      <alignment horizontal="left" vertical="center" wrapText="1"/>
    </xf>
    <xf numFmtId="0" fontId="13" fillId="4" borderId="2" xfId="4" applyFont="1" applyFill="1" applyBorder="1" applyAlignment="1">
      <alignment horizontal="left" vertical="center" wrapText="1"/>
    </xf>
    <xf numFmtId="0" fontId="13" fillId="4" borderId="6" xfId="4" applyFont="1" applyFill="1" applyBorder="1" applyAlignment="1">
      <alignment horizontal="left" vertical="center" wrapText="1"/>
    </xf>
    <xf numFmtId="0" fontId="13" fillId="4" borderId="3" xfId="4" applyFont="1" applyFill="1" applyBorder="1" applyAlignment="1">
      <alignment horizontal="left" vertical="center" wrapText="1"/>
    </xf>
    <xf numFmtId="0" fontId="15" fillId="0" borderId="0" xfId="4" applyFont="1" applyAlignment="1">
      <alignment horizontal="center" vertical="center"/>
    </xf>
    <xf numFmtId="0" fontId="14" fillId="0" borderId="1" xfId="4" applyFont="1" applyBorder="1" applyAlignment="1">
      <alignment vertical="center" wrapText="1"/>
    </xf>
    <xf numFmtId="0" fontId="14" fillId="0" borderId="1" xfId="4" applyFont="1" applyBorder="1" applyAlignment="1">
      <alignment horizontal="center" vertical="center" wrapText="1"/>
    </xf>
    <xf numFmtId="0" fontId="13" fillId="0" borderId="0" xfId="4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4" applyFont="1" applyAlignment="1">
      <alignment horizontal="center" wrapText="1"/>
    </xf>
    <xf numFmtId="0" fontId="0" fillId="0" borderId="0" xfId="0" applyAlignment="1"/>
    <xf numFmtId="0" fontId="14" fillId="0" borderId="1" xfId="4" applyFont="1" applyBorder="1" applyAlignment="1">
      <alignment horizontal="center" vertical="top" wrapText="1"/>
    </xf>
    <xf numFmtId="0" fontId="14" fillId="0" borderId="1" xfId="4" applyFont="1" applyBorder="1" applyAlignment="1">
      <alignment horizontal="left" vertical="top" wrapText="1"/>
    </xf>
    <xf numFmtId="0" fontId="14" fillId="0" borderId="1" xfId="4" applyFont="1" applyBorder="1" applyAlignment="1">
      <alignment vertical="top" wrapText="1"/>
    </xf>
    <xf numFmtId="0" fontId="13" fillId="0" borderId="0" xfId="4" applyFont="1" applyAlignment="1"/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indent="1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 wrapText="1" indent="13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left" vertical="center" indent="10"/>
    </xf>
  </cellXfs>
  <cellStyles count="6">
    <cellStyle name="Гиперссылка" xfId="5" builtinId="8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3"/>
  </cellStyles>
  <dxfs count="24"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</dxfs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91"/>
  <sheetViews>
    <sheetView tabSelected="1" topLeftCell="A16" zoomScale="70" zoomScaleNormal="70" workbookViewId="0">
      <selection activeCell="U31" sqref="U31"/>
    </sheetView>
  </sheetViews>
  <sheetFormatPr defaultRowHeight="15.75" outlineLevelRow="1" x14ac:dyDescent="0.25"/>
  <cols>
    <col min="1" max="1" width="5" style="40" customWidth="1"/>
    <col min="2" max="2" width="23.28515625" style="40" customWidth="1"/>
    <col min="3" max="3" width="11.85546875" style="63" customWidth="1"/>
    <col min="4" max="4" width="10.5703125" style="40" customWidth="1"/>
    <col min="5" max="6" width="9.5703125" style="40" customWidth="1"/>
    <col min="7" max="7" width="8.28515625" style="40" customWidth="1"/>
    <col min="8" max="8" width="12.140625" style="40" customWidth="1"/>
    <col min="9" max="9" width="8.28515625" style="40" customWidth="1"/>
    <col min="10" max="10" width="12" style="40" customWidth="1"/>
    <col min="11" max="12" width="8.85546875" style="40" customWidth="1"/>
    <col min="13" max="13" width="25.42578125" style="40" customWidth="1"/>
    <col min="14" max="14" width="29.140625" style="40" customWidth="1"/>
    <col min="15" max="16384" width="9.140625" style="40"/>
  </cols>
  <sheetData>
    <row r="1" spans="1:13" ht="18.75" x14ac:dyDescent="0.25">
      <c r="K1" s="48" t="s">
        <v>159</v>
      </c>
    </row>
    <row r="3" spans="1:13" ht="18.75" x14ac:dyDescent="0.25">
      <c r="K3" s="48" t="s">
        <v>63</v>
      </c>
    </row>
    <row r="4" spans="1:13" ht="18.75" x14ac:dyDescent="0.25">
      <c r="K4" s="48" t="s">
        <v>62</v>
      </c>
    </row>
    <row r="5" spans="1:13" ht="18.75" x14ac:dyDescent="0.25">
      <c r="K5" s="48" t="s">
        <v>61</v>
      </c>
    </row>
    <row r="6" spans="1:13" ht="18.75" x14ac:dyDescent="0.25">
      <c r="K6" s="48" t="s">
        <v>60</v>
      </c>
    </row>
    <row r="7" spans="1:13" ht="18.75" x14ac:dyDescent="0.25">
      <c r="K7" s="48" t="s">
        <v>59</v>
      </c>
    </row>
    <row r="8" spans="1:13" ht="18.75" x14ac:dyDescent="0.25">
      <c r="A8" s="47"/>
    </row>
    <row r="9" spans="1:13" ht="18.75" x14ac:dyDescent="0.25">
      <c r="A9" s="47"/>
    </row>
    <row r="10" spans="1:13" ht="18.75" x14ac:dyDescent="0.25">
      <c r="A10" s="46"/>
    </row>
    <row r="11" spans="1:13" ht="18.75" x14ac:dyDescent="0.25">
      <c r="A11" s="41"/>
    </row>
    <row r="12" spans="1:13" ht="18.75" x14ac:dyDescent="0.25">
      <c r="A12" s="86" t="s">
        <v>58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1:13" ht="18.75" x14ac:dyDescent="0.25">
      <c r="A13" s="86" t="s">
        <v>57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1:13" ht="18.75" x14ac:dyDescent="0.25">
      <c r="A14" s="86" t="str">
        <f>CONCATENATE("""",'пр 10 к Пор'!C25,"""")</f>
        <v>"Развитие физической культуры, спорта  и молодежной политики в Туруханском районе"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1:13" ht="22.5" x14ac:dyDescent="0.25">
      <c r="A15" s="78" t="s">
        <v>56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8.75" x14ac:dyDescent="0.25">
      <c r="A16" s="86" t="s">
        <v>55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4" ht="18.75" x14ac:dyDescent="0.25">
      <c r="A17" s="41"/>
    </row>
    <row r="18" spans="1:14" ht="45.75" customHeight="1" x14ac:dyDescent="0.25">
      <c r="A18" s="79" t="s">
        <v>54</v>
      </c>
      <c r="B18" s="79" t="s">
        <v>53</v>
      </c>
      <c r="C18" s="79" t="s">
        <v>52</v>
      </c>
      <c r="D18" s="79" t="s">
        <v>51</v>
      </c>
      <c r="E18" s="79">
        <v>2016</v>
      </c>
      <c r="F18" s="79"/>
      <c r="G18" s="79">
        <f>E18+1</f>
        <v>2017</v>
      </c>
      <c r="H18" s="79"/>
      <c r="I18" s="79"/>
      <c r="J18" s="79"/>
      <c r="K18" s="79" t="s">
        <v>50</v>
      </c>
      <c r="L18" s="79"/>
      <c r="M18" s="79" t="s">
        <v>49</v>
      </c>
    </row>
    <row r="19" spans="1:14" ht="45.75" customHeight="1" x14ac:dyDescent="0.25">
      <c r="A19" s="79"/>
      <c r="B19" s="79"/>
      <c r="C19" s="79"/>
      <c r="D19" s="79"/>
      <c r="E19" s="79"/>
      <c r="F19" s="79"/>
      <c r="G19" s="79" t="s">
        <v>48</v>
      </c>
      <c r="H19" s="79"/>
      <c r="I19" s="79" t="s">
        <v>47</v>
      </c>
      <c r="J19" s="79"/>
      <c r="K19" s="79"/>
      <c r="L19" s="79"/>
      <c r="M19" s="79"/>
    </row>
    <row r="20" spans="1:14" ht="45.75" customHeight="1" x14ac:dyDescent="0.25">
      <c r="A20" s="79"/>
      <c r="B20" s="79"/>
      <c r="C20" s="79"/>
      <c r="D20" s="79"/>
      <c r="E20" s="44" t="s">
        <v>13</v>
      </c>
      <c r="F20" s="44" t="s">
        <v>14</v>
      </c>
      <c r="G20" s="44" t="s">
        <v>13</v>
      </c>
      <c r="H20" s="44" t="s">
        <v>14</v>
      </c>
      <c r="I20" s="44" t="s">
        <v>13</v>
      </c>
      <c r="J20" s="44" t="s">
        <v>14</v>
      </c>
      <c r="K20" s="44">
        <f>G18+1</f>
        <v>2018</v>
      </c>
      <c r="L20" s="44">
        <f>K20+1</f>
        <v>2019</v>
      </c>
      <c r="M20" s="79"/>
    </row>
    <row r="21" spans="1:14" x14ac:dyDescent="0.25">
      <c r="A21" s="44">
        <v>1</v>
      </c>
      <c r="B21" s="44">
        <v>2</v>
      </c>
      <c r="C21" s="45">
        <v>3</v>
      </c>
      <c r="D21" s="44">
        <v>4</v>
      </c>
      <c r="E21" s="44">
        <v>5</v>
      </c>
      <c r="F21" s="44">
        <v>6</v>
      </c>
      <c r="G21" s="44">
        <v>7</v>
      </c>
      <c r="H21" s="44">
        <v>8</v>
      </c>
      <c r="I21" s="44">
        <v>9</v>
      </c>
      <c r="J21" s="44">
        <v>10</v>
      </c>
      <c r="K21" s="44">
        <v>11</v>
      </c>
      <c r="L21" s="44">
        <v>12</v>
      </c>
      <c r="M21" s="44">
        <v>13</v>
      </c>
    </row>
    <row r="22" spans="1:14" x14ac:dyDescent="0.25">
      <c r="A22" s="80" t="s">
        <v>46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</row>
    <row r="23" spans="1:14" ht="78.75" x14ac:dyDescent="0.25">
      <c r="A23" s="43"/>
      <c r="B23" s="43" t="s">
        <v>116</v>
      </c>
      <c r="C23" s="45" t="s">
        <v>117</v>
      </c>
      <c r="D23" s="43"/>
      <c r="E23" s="45">
        <v>5509</v>
      </c>
      <c r="F23" s="45">
        <v>5509</v>
      </c>
      <c r="G23" s="45">
        <v>5603</v>
      </c>
      <c r="H23" s="69">
        <v>5710</v>
      </c>
      <c r="I23" s="45">
        <v>5603</v>
      </c>
      <c r="J23" s="35">
        <v>5710</v>
      </c>
      <c r="K23" s="45">
        <v>5698</v>
      </c>
      <c r="L23" s="45">
        <v>5780</v>
      </c>
      <c r="M23" s="45" t="str">
        <f t="shared" ref="M23:M25" si="0">IF(J23="","",IF(J23&lt;I23,"заполнить",""))</f>
        <v/>
      </c>
    </row>
    <row r="24" spans="1:14" ht="63" x14ac:dyDescent="0.25">
      <c r="A24" s="43"/>
      <c r="B24" s="43" t="s">
        <v>118</v>
      </c>
      <c r="C24" s="45" t="s">
        <v>117</v>
      </c>
      <c r="D24" s="43"/>
      <c r="E24" s="45">
        <v>676</v>
      </c>
      <c r="F24" s="45">
        <v>676</v>
      </c>
      <c r="G24" s="45">
        <v>700</v>
      </c>
      <c r="H24" s="69">
        <v>722</v>
      </c>
      <c r="I24" s="45">
        <v>700</v>
      </c>
      <c r="J24" s="35">
        <v>722</v>
      </c>
      <c r="K24" s="45">
        <v>750</v>
      </c>
      <c r="L24" s="45">
        <v>825</v>
      </c>
      <c r="M24" s="45" t="str">
        <f t="shared" si="0"/>
        <v/>
      </c>
    </row>
    <row r="25" spans="1:14" ht="94.5" x14ac:dyDescent="0.25">
      <c r="A25" s="43"/>
      <c r="B25" s="43" t="s">
        <v>119</v>
      </c>
      <c r="C25" s="45" t="s">
        <v>117</v>
      </c>
      <c r="D25" s="43"/>
      <c r="E25" s="45">
        <v>2303</v>
      </c>
      <c r="F25" s="45">
        <v>2310</v>
      </c>
      <c r="G25" s="45">
        <v>2346</v>
      </c>
      <c r="H25" s="69">
        <v>2400</v>
      </c>
      <c r="I25" s="45">
        <v>2346</v>
      </c>
      <c r="J25" s="35">
        <v>2400</v>
      </c>
      <c r="K25" s="45">
        <v>2360</v>
      </c>
      <c r="L25" s="45">
        <v>2550</v>
      </c>
      <c r="M25" s="45" t="str">
        <f t="shared" si="0"/>
        <v/>
      </c>
    </row>
    <row r="26" spans="1:14" x14ac:dyDescent="0.25">
      <c r="A26" s="80" t="s">
        <v>45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</row>
    <row r="27" spans="1:14" x14ac:dyDescent="0.25">
      <c r="A27" s="83" t="str">
        <f>CONCATENATE('пр 10 к Пор'!B34," .","""",'пр 10 к Пор'!C34,"""")</f>
        <v>Подпрограмма 1 ."Развитие массовой физической культуры и спорта"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</row>
    <row r="28" spans="1:14" ht="63" x14ac:dyDescent="0.25">
      <c r="A28" s="43"/>
      <c r="B28" s="43" t="s">
        <v>120</v>
      </c>
      <c r="C28" s="45" t="s">
        <v>121</v>
      </c>
      <c r="D28" s="43"/>
      <c r="E28" s="60">
        <v>8</v>
      </c>
      <c r="F28" s="45">
        <v>8</v>
      </c>
      <c r="G28" s="45">
        <v>8</v>
      </c>
      <c r="H28" s="60">
        <v>8</v>
      </c>
      <c r="I28" s="45">
        <v>8</v>
      </c>
      <c r="J28" s="60">
        <v>8</v>
      </c>
      <c r="K28" s="45">
        <v>9</v>
      </c>
      <c r="L28" s="45">
        <v>11</v>
      </c>
      <c r="M28" s="45" t="str">
        <f t="shared" ref="M28:M35" si="1">IF(J28="","",IF(J28&lt;I28,"заполнить",""))</f>
        <v/>
      </c>
    </row>
    <row r="29" spans="1:14" ht="63" x14ac:dyDescent="0.25">
      <c r="A29" s="43"/>
      <c r="B29" s="43" t="s">
        <v>122</v>
      </c>
      <c r="C29" s="45" t="s">
        <v>117</v>
      </c>
      <c r="D29" s="43"/>
      <c r="E29" s="45">
        <v>5509</v>
      </c>
      <c r="F29" s="45">
        <v>5509</v>
      </c>
      <c r="G29" s="45">
        <v>5603</v>
      </c>
      <c r="H29" s="35">
        <v>5710</v>
      </c>
      <c r="I29" s="45">
        <v>5603</v>
      </c>
      <c r="J29" s="35">
        <v>5710</v>
      </c>
      <c r="K29" s="45">
        <v>5698</v>
      </c>
      <c r="L29" s="45">
        <v>5780</v>
      </c>
      <c r="M29" s="45" t="str">
        <f t="shared" si="1"/>
        <v/>
      </c>
    </row>
    <row r="30" spans="1:14" ht="47.25" x14ac:dyDescent="0.25">
      <c r="A30" s="43"/>
      <c r="B30" s="43" t="s">
        <v>123</v>
      </c>
      <c r="C30" s="45" t="s">
        <v>121</v>
      </c>
      <c r="D30" s="43"/>
      <c r="E30" s="45">
        <v>5</v>
      </c>
      <c r="F30" s="45">
        <v>4</v>
      </c>
      <c r="G30" s="45">
        <v>5</v>
      </c>
      <c r="H30" s="35">
        <v>5</v>
      </c>
      <c r="I30" s="45">
        <v>5</v>
      </c>
      <c r="J30" s="35">
        <v>5</v>
      </c>
      <c r="K30" s="45">
        <v>5</v>
      </c>
      <c r="L30" s="45">
        <v>5</v>
      </c>
      <c r="M30" s="45" t="str">
        <f t="shared" si="1"/>
        <v/>
      </c>
    </row>
    <row r="31" spans="1:14" ht="94.5" x14ac:dyDescent="0.25">
      <c r="A31" s="43"/>
      <c r="B31" s="43" t="s">
        <v>124</v>
      </c>
      <c r="C31" s="45" t="s">
        <v>125</v>
      </c>
      <c r="D31" s="43"/>
      <c r="E31" s="68">
        <v>31.7</v>
      </c>
      <c r="F31" s="45">
        <v>33.200000000000003</v>
      </c>
      <c r="G31" s="45">
        <v>33.5</v>
      </c>
      <c r="H31" s="35">
        <v>35.4</v>
      </c>
      <c r="I31" s="45">
        <v>33.5</v>
      </c>
      <c r="J31" s="35">
        <v>35.4</v>
      </c>
      <c r="K31" s="45">
        <v>33.799999999999997</v>
      </c>
      <c r="L31" s="45">
        <v>35</v>
      </c>
      <c r="M31" s="67"/>
      <c r="N31" s="71"/>
    </row>
    <row r="32" spans="1:14" ht="63" x14ac:dyDescent="0.25">
      <c r="A32" s="43"/>
      <c r="B32" s="43" t="s">
        <v>126</v>
      </c>
      <c r="C32" s="45" t="s">
        <v>117</v>
      </c>
      <c r="D32" s="43"/>
      <c r="E32" s="68">
        <v>676</v>
      </c>
      <c r="F32" s="68">
        <v>676</v>
      </c>
      <c r="G32" s="45">
        <v>700</v>
      </c>
      <c r="H32" s="35">
        <v>1004</v>
      </c>
      <c r="I32" s="45">
        <v>700</v>
      </c>
      <c r="J32" s="35">
        <v>1004</v>
      </c>
      <c r="K32" s="45">
        <v>750</v>
      </c>
      <c r="L32" s="45">
        <v>825</v>
      </c>
      <c r="M32" s="45"/>
    </row>
    <row r="33" spans="1:13" ht="126" x14ac:dyDescent="0.25">
      <c r="A33" s="43"/>
      <c r="B33" s="43" t="s">
        <v>127</v>
      </c>
      <c r="C33" s="45" t="s">
        <v>117</v>
      </c>
      <c r="D33" s="43"/>
      <c r="E33" s="68">
        <v>196</v>
      </c>
      <c r="F33" s="68">
        <v>198</v>
      </c>
      <c r="G33" s="45">
        <v>200</v>
      </c>
      <c r="H33" s="35">
        <v>195</v>
      </c>
      <c r="I33" s="45">
        <v>200</v>
      </c>
      <c r="J33" s="35">
        <v>195</v>
      </c>
      <c r="K33" s="45">
        <v>210</v>
      </c>
      <c r="L33" s="45">
        <v>210</v>
      </c>
      <c r="M33" s="45" t="s">
        <v>158</v>
      </c>
    </row>
    <row r="34" spans="1:13" ht="141.75" x14ac:dyDescent="0.25">
      <c r="A34" s="43"/>
      <c r="B34" s="43" t="s">
        <v>128</v>
      </c>
      <c r="C34" s="45" t="s">
        <v>121</v>
      </c>
      <c r="D34" s="43"/>
      <c r="E34" s="68">
        <v>6</v>
      </c>
      <c r="F34" s="68">
        <v>7</v>
      </c>
      <c r="G34" s="45">
        <v>7</v>
      </c>
      <c r="H34" s="35">
        <v>11</v>
      </c>
      <c r="I34" s="45">
        <v>7</v>
      </c>
      <c r="J34" s="35">
        <v>11</v>
      </c>
      <c r="K34" s="45">
        <v>8</v>
      </c>
      <c r="L34" s="45">
        <v>10</v>
      </c>
      <c r="M34" s="45" t="str">
        <f t="shared" si="1"/>
        <v/>
      </c>
    </row>
    <row r="35" spans="1:13" ht="157.5" x14ac:dyDescent="0.25">
      <c r="A35" s="43"/>
      <c r="B35" s="43" t="s">
        <v>129</v>
      </c>
      <c r="C35" s="45" t="s">
        <v>117</v>
      </c>
      <c r="D35" s="43"/>
      <c r="E35" s="68">
        <v>3</v>
      </c>
      <c r="F35" s="68">
        <v>3</v>
      </c>
      <c r="G35" s="45">
        <v>3</v>
      </c>
      <c r="H35" s="35">
        <v>4</v>
      </c>
      <c r="I35" s="45">
        <v>3</v>
      </c>
      <c r="J35" s="35">
        <v>4</v>
      </c>
      <c r="K35" s="45">
        <v>3</v>
      </c>
      <c r="L35" s="45">
        <v>3</v>
      </c>
      <c r="M35" s="45" t="str">
        <f t="shared" si="1"/>
        <v/>
      </c>
    </row>
    <row r="36" spans="1:13" x14ac:dyDescent="0.25">
      <c r="A36" s="80" t="s">
        <v>92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2"/>
    </row>
    <row r="37" spans="1:13" ht="33" customHeight="1" x14ac:dyDescent="0.25">
      <c r="A37" s="83" t="str">
        <f>CONCATENATE('пр 10 к Пор'!B43," .","""",'пр 10 к Пор'!C43,"""")</f>
        <v>Подпрограмма 2 ."Вовлечение молодежи Туруханского района в социальную практику и развитие системы патриотического воспитания подрастающего поколения"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5"/>
    </row>
    <row r="38" spans="1:13" ht="94.5" x14ac:dyDescent="0.25">
      <c r="A38" s="43"/>
      <c r="B38" s="43" t="s">
        <v>130</v>
      </c>
      <c r="C38" s="45" t="s">
        <v>117</v>
      </c>
      <c r="D38" s="43"/>
      <c r="E38" s="45">
        <v>2303</v>
      </c>
      <c r="F38" s="45">
        <v>2310</v>
      </c>
      <c r="G38" s="45">
        <v>2346</v>
      </c>
      <c r="H38" s="35">
        <v>2400</v>
      </c>
      <c r="I38" s="45">
        <v>2346</v>
      </c>
      <c r="J38" s="35">
        <v>2400</v>
      </c>
      <c r="K38" s="45">
        <v>2360</v>
      </c>
      <c r="L38" s="45">
        <v>2375</v>
      </c>
      <c r="M38" s="45" t="str">
        <f t="shared" ref="M38:M44" si="2">IF(J38="","",IF(J38&lt;I38,"заполнить",""))</f>
        <v/>
      </c>
    </row>
    <row r="39" spans="1:13" ht="110.25" x14ac:dyDescent="0.25">
      <c r="A39" s="43"/>
      <c r="B39" s="43" t="s">
        <v>131</v>
      </c>
      <c r="C39" s="45" t="s">
        <v>117</v>
      </c>
      <c r="D39" s="43"/>
      <c r="E39" s="45">
        <v>65</v>
      </c>
      <c r="F39" s="45">
        <v>65</v>
      </c>
      <c r="G39" s="45">
        <v>66</v>
      </c>
      <c r="H39" s="35">
        <v>66</v>
      </c>
      <c r="I39" s="45">
        <v>66</v>
      </c>
      <c r="J39" s="35">
        <v>66</v>
      </c>
      <c r="K39" s="45">
        <v>67</v>
      </c>
      <c r="L39" s="45">
        <v>70</v>
      </c>
      <c r="M39" s="45" t="str">
        <f t="shared" si="2"/>
        <v/>
      </c>
    </row>
    <row r="40" spans="1:13" ht="141.75" x14ac:dyDescent="0.25">
      <c r="A40" s="43"/>
      <c r="B40" s="43" t="s">
        <v>132</v>
      </c>
      <c r="C40" s="45" t="s">
        <v>117</v>
      </c>
      <c r="D40" s="43"/>
      <c r="E40" s="68">
        <v>150</v>
      </c>
      <c r="F40" s="68">
        <v>150</v>
      </c>
      <c r="G40" s="45">
        <v>155</v>
      </c>
      <c r="H40" s="35">
        <v>155</v>
      </c>
      <c r="I40" s="45">
        <v>155</v>
      </c>
      <c r="J40" s="35">
        <v>155</v>
      </c>
      <c r="K40" s="45">
        <v>160</v>
      </c>
      <c r="L40" s="45">
        <v>218</v>
      </c>
      <c r="M40" s="45" t="str">
        <f t="shared" si="2"/>
        <v/>
      </c>
    </row>
    <row r="41" spans="1:13" ht="47.25" x14ac:dyDescent="0.25">
      <c r="A41" s="43"/>
      <c r="B41" s="43" t="s">
        <v>133</v>
      </c>
      <c r="C41" s="45" t="s">
        <v>117</v>
      </c>
      <c r="D41" s="43"/>
      <c r="E41" s="68">
        <v>15</v>
      </c>
      <c r="F41" s="68">
        <v>15</v>
      </c>
      <c r="G41" s="45">
        <v>15</v>
      </c>
      <c r="H41" s="35">
        <v>15</v>
      </c>
      <c r="I41" s="45">
        <v>15</v>
      </c>
      <c r="J41" s="35">
        <v>15</v>
      </c>
      <c r="K41" s="45">
        <v>15</v>
      </c>
      <c r="L41" s="45">
        <v>15</v>
      </c>
      <c r="M41" s="45" t="str">
        <f t="shared" si="2"/>
        <v/>
      </c>
    </row>
    <row r="42" spans="1:13" ht="157.5" x14ac:dyDescent="0.25">
      <c r="A42" s="43"/>
      <c r="B42" s="43" t="s">
        <v>134</v>
      </c>
      <c r="C42" s="45" t="s">
        <v>125</v>
      </c>
      <c r="D42" s="43"/>
      <c r="E42" s="45">
        <v>83.5</v>
      </c>
      <c r="F42" s="45">
        <v>83.5</v>
      </c>
      <c r="G42" s="35">
        <v>83.6</v>
      </c>
      <c r="H42" s="35">
        <v>83.6</v>
      </c>
      <c r="I42" s="35">
        <v>83.6</v>
      </c>
      <c r="J42" s="35">
        <v>83.6</v>
      </c>
      <c r="K42" s="45" t="s">
        <v>139</v>
      </c>
      <c r="L42" s="45">
        <v>84</v>
      </c>
      <c r="M42" s="66" t="str">
        <f t="shared" si="2"/>
        <v/>
      </c>
    </row>
    <row r="43" spans="1:13" ht="78.75" x14ac:dyDescent="0.25">
      <c r="A43" s="43"/>
      <c r="B43" s="43" t="s">
        <v>135</v>
      </c>
      <c r="C43" s="45" t="s">
        <v>117</v>
      </c>
      <c r="D43" s="43"/>
      <c r="E43" s="45">
        <v>70</v>
      </c>
      <c r="F43" s="45">
        <v>70</v>
      </c>
      <c r="G43" s="45">
        <v>73</v>
      </c>
      <c r="H43" s="35">
        <v>73</v>
      </c>
      <c r="I43" s="45">
        <v>73</v>
      </c>
      <c r="J43" s="35">
        <v>73</v>
      </c>
      <c r="K43" s="45">
        <v>75</v>
      </c>
      <c r="L43" s="45">
        <v>77</v>
      </c>
      <c r="M43" s="45" t="str">
        <f t="shared" si="2"/>
        <v/>
      </c>
    </row>
    <row r="44" spans="1:13" ht="78.75" x14ac:dyDescent="0.25">
      <c r="A44" s="43"/>
      <c r="B44" s="43" t="s">
        <v>136</v>
      </c>
      <c r="C44" s="45" t="s">
        <v>125</v>
      </c>
      <c r="D44" s="43"/>
      <c r="E44" s="45">
        <v>4.7</v>
      </c>
      <c r="F44" s="45" t="s">
        <v>137</v>
      </c>
      <c r="G44" s="45" t="s">
        <v>138</v>
      </c>
      <c r="H44" s="60" t="s">
        <v>138</v>
      </c>
      <c r="I44" s="45" t="s">
        <v>138</v>
      </c>
      <c r="J44" s="60" t="s">
        <v>138</v>
      </c>
      <c r="K44" s="60">
        <v>5</v>
      </c>
      <c r="L44" s="45">
        <v>5</v>
      </c>
      <c r="M44" s="45" t="str">
        <f t="shared" si="2"/>
        <v/>
      </c>
    </row>
    <row r="45" spans="1:13" hidden="1" outlineLevel="1" x14ac:dyDescent="0.25">
      <c r="A45" s="80" t="s">
        <v>92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2"/>
    </row>
    <row r="46" spans="1:13" hidden="1" outlineLevel="1" x14ac:dyDescent="0.25">
      <c r="A46" s="83" t="s">
        <v>93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</row>
    <row r="47" spans="1:13" hidden="1" outlineLevel="1" x14ac:dyDescent="0.25">
      <c r="A47" s="43"/>
      <c r="B47" s="43" t="s">
        <v>44</v>
      </c>
      <c r="C47" s="45"/>
      <c r="D47" s="43"/>
      <c r="E47" s="43"/>
      <c r="F47" s="43"/>
      <c r="G47" s="43"/>
      <c r="H47" s="43"/>
      <c r="I47" s="43"/>
      <c r="J47" s="43"/>
      <c r="K47" s="43"/>
      <c r="L47" s="43"/>
      <c r="M47" s="45" t="str">
        <f t="shared" ref="M47:M53" si="3">IF(J47="","",IF(J47&lt;I47,"заполнить",""))</f>
        <v/>
      </c>
    </row>
    <row r="48" spans="1:13" hidden="1" outlineLevel="1" x14ac:dyDescent="0.25">
      <c r="A48" s="43"/>
      <c r="B48" s="43" t="s">
        <v>43</v>
      </c>
      <c r="C48" s="45"/>
      <c r="D48" s="43"/>
      <c r="E48" s="43"/>
      <c r="F48" s="43"/>
      <c r="G48" s="43"/>
      <c r="H48" s="43"/>
      <c r="I48" s="43"/>
      <c r="J48" s="43"/>
      <c r="K48" s="43"/>
      <c r="L48" s="43"/>
      <c r="M48" s="45" t="str">
        <f t="shared" si="3"/>
        <v/>
      </c>
    </row>
    <row r="49" spans="1:13" hidden="1" outlineLevel="1" x14ac:dyDescent="0.25">
      <c r="A49" s="43"/>
      <c r="B49" s="43"/>
      <c r="C49" s="45"/>
      <c r="D49" s="43"/>
      <c r="E49" s="43"/>
      <c r="F49" s="43"/>
      <c r="G49" s="43"/>
      <c r="H49" s="43"/>
      <c r="I49" s="43"/>
      <c r="J49" s="43"/>
      <c r="K49" s="43"/>
      <c r="L49" s="43"/>
      <c r="M49" s="45" t="str">
        <f t="shared" si="3"/>
        <v/>
      </c>
    </row>
    <row r="50" spans="1:13" hidden="1" outlineLevel="1" x14ac:dyDescent="0.25">
      <c r="A50" s="43"/>
      <c r="B50" s="43"/>
      <c r="C50" s="45"/>
      <c r="D50" s="43"/>
      <c r="E50" s="43"/>
      <c r="F50" s="43"/>
      <c r="G50" s="43"/>
      <c r="H50" s="43"/>
      <c r="I50" s="43"/>
      <c r="J50" s="43"/>
      <c r="K50" s="43"/>
      <c r="L50" s="43"/>
      <c r="M50" s="45" t="str">
        <f t="shared" si="3"/>
        <v/>
      </c>
    </row>
    <row r="51" spans="1:13" hidden="1" outlineLevel="1" x14ac:dyDescent="0.25">
      <c r="A51" s="43"/>
      <c r="B51" s="43"/>
      <c r="C51" s="45"/>
      <c r="D51" s="43"/>
      <c r="E51" s="43"/>
      <c r="F51" s="43"/>
      <c r="G51" s="43"/>
      <c r="H51" s="43"/>
      <c r="I51" s="43"/>
      <c r="J51" s="43"/>
      <c r="K51" s="43"/>
      <c r="L51" s="43"/>
      <c r="M51" s="45" t="str">
        <f t="shared" si="3"/>
        <v/>
      </c>
    </row>
    <row r="52" spans="1:13" hidden="1" outlineLevel="1" x14ac:dyDescent="0.25">
      <c r="A52" s="43"/>
      <c r="B52" s="43"/>
      <c r="C52" s="45"/>
      <c r="D52" s="43"/>
      <c r="E52" s="43"/>
      <c r="F52" s="43"/>
      <c r="G52" s="43"/>
      <c r="H52" s="43"/>
      <c r="I52" s="43"/>
      <c r="J52" s="43"/>
      <c r="K52" s="43"/>
      <c r="L52" s="43"/>
      <c r="M52" s="45" t="str">
        <f t="shared" si="3"/>
        <v/>
      </c>
    </row>
    <row r="53" spans="1:13" hidden="1" outlineLevel="1" x14ac:dyDescent="0.25">
      <c r="A53" s="43"/>
      <c r="B53" s="43"/>
      <c r="C53" s="45"/>
      <c r="D53" s="43"/>
      <c r="E53" s="43"/>
      <c r="F53" s="43"/>
      <c r="G53" s="43"/>
      <c r="H53" s="43"/>
      <c r="I53" s="43"/>
      <c r="J53" s="43"/>
      <c r="K53" s="43"/>
      <c r="L53" s="43"/>
      <c r="M53" s="45" t="str">
        <f t="shared" si="3"/>
        <v/>
      </c>
    </row>
    <row r="54" spans="1:13" hidden="1" outlineLevel="1" x14ac:dyDescent="0.25">
      <c r="A54" s="80" t="s">
        <v>92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2"/>
    </row>
    <row r="55" spans="1:13" hidden="1" outlineLevel="1" x14ac:dyDescent="0.25">
      <c r="A55" s="83" t="s">
        <v>93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5"/>
    </row>
    <row r="56" spans="1:13" hidden="1" outlineLevel="1" x14ac:dyDescent="0.25">
      <c r="A56" s="43"/>
      <c r="B56" s="43" t="s">
        <v>44</v>
      </c>
      <c r="C56" s="45"/>
      <c r="D56" s="43"/>
      <c r="E56" s="43"/>
      <c r="F56" s="43"/>
      <c r="G56" s="43"/>
      <c r="H56" s="43"/>
      <c r="I56" s="43"/>
      <c r="J56" s="43"/>
      <c r="K56" s="43"/>
      <c r="L56" s="43"/>
      <c r="M56" s="45" t="str">
        <f t="shared" ref="M56:M61" si="4">IF(J56="","",IF(J56&lt;I56,"заполнить",""))</f>
        <v/>
      </c>
    </row>
    <row r="57" spans="1:13" hidden="1" outlineLevel="1" x14ac:dyDescent="0.25">
      <c r="A57" s="43"/>
      <c r="B57" s="43" t="s">
        <v>43</v>
      </c>
      <c r="C57" s="45"/>
      <c r="D57" s="43"/>
      <c r="E57" s="43"/>
      <c r="F57" s="43"/>
      <c r="G57" s="43"/>
      <c r="H57" s="43"/>
      <c r="I57" s="43"/>
      <c r="J57" s="43"/>
      <c r="K57" s="43"/>
      <c r="L57" s="43"/>
      <c r="M57" s="45" t="str">
        <f t="shared" si="4"/>
        <v/>
      </c>
    </row>
    <row r="58" spans="1:13" hidden="1" outlineLevel="1" x14ac:dyDescent="0.25">
      <c r="A58" s="43"/>
      <c r="B58" s="43"/>
      <c r="C58" s="45"/>
      <c r="D58" s="43"/>
      <c r="E58" s="43"/>
      <c r="F58" s="43"/>
      <c r="G58" s="43"/>
      <c r="H58" s="43"/>
      <c r="I58" s="43"/>
      <c r="J58" s="43"/>
      <c r="K58" s="43"/>
      <c r="L58" s="43"/>
      <c r="M58" s="45" t="str">
        <f t="shared" si="4"/>
        <v/>
      </c>
    </row>
    <row r="59" spans="1:13" hidden="1" outlineLevel="1" x14ac:dyDescent="0.25">
      <c r="A59" s="43"/>
      <c r="B59" s="43"/>
      <c r="C59" s="45"/>
      <c r="D59" s="43"/>
      <c r="E59" s="43"/>
      <c r="F59" s="43"/>
      <c r="G59" s="43"/>
      <c r="H59" s="43"/>
      <c r="I59" s="43"/>
      <c r="J59" s="43"/>
      <c r="K59" s="43"/>
      <c r="L59" s="43"/>
      <c r="M59" s="45" t="str">
        <f t="shared" si="4"/>
        <v/>
      </c>
    </row>
    <row r="60" spans="1:13" hidden="1" outlineLevel="1" x14ac:dyDescent="0.25">
      <c r="A60" s="43"/>
      <c r="B60" s="43"/>
      <c r="C60" s="45"/>
      <c r="D60" s="43"/>
      <c r="E60" s="43"/>
      <c r="F60" s="43"/>
      <c r="G60" s="43"/>
      <c r="H60" s="43"/>
      <c r="I60" s="43"/>
      <c r="J60" s="43"/>
      <c r="K60" s="43"/>
      <c r="L60" s="43"/>
      <c r="M60" s="45" t="str">
        <f t="shared" si="4"/>
        <v/>
      </c>
    </row>
    <row r="61" spans="1:13" hidden="1" outlineLevel="1" x14ac:dyDescent="0.25">
      <c r="A61" s="43"/>
      <c r="B61" s="43"/>
      <c r="C61" s="45"/>
      <c r="D61" s="43"/>
      <c r="E61" s="43"/>
      <c r="F61" s="43"/>
      <c r="G61" s="43"/>
      <c r="H61" s="43"/>
      <c r="I61" s="43"/>
      <c r="J61" s="43"/>
      <c r="K61" s="43"/>
      <c r="L61" s="43"/>
      <c r="M61" s="45" t="str">
        <f t="shared" si="4"/>
        <v/>
      </c>
    </row>
    <row r="62" spans="1:13" hidden="1" outlineLevel="1" x14ac:dyDescent="0.25">
      <c r="A62" s="80" t="s">
        <v>92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2"/>
    </row>
    <row r="63" spans="1:13" ht="15.75" hidden="1" customHeight="1" outlineLevel="1" x14ac:dyDescent="0.25">
      <c r="A63" s="83" t="s">
        <v>93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5"/>
    </row>
    <row r="64" spans="1:13" hidden="1" outlineLevel="1" x14ac:dyDescent="0.25">
      <c r="A64" s="43"/>
      <c r="B64" s="43" t="s">
        <v>44</v>
      </c>
      <c r="C64" s="45"/>
      <c r="D64" s="43"/>
      <c r="E64" s="43"/>
      <c r="F64" s="43"/>
      <c r="G64" s="43"/>
      <c r="H64" s="43"/>
      <c r="I64" s="43"/>
      <c r="J64" s="43"/>
      <c r="K64" s="43"/>
      <c r="L64" s="43"/>
      <c r="M64" s="45" t="str">
        <f t="shared" ref="M64:M69" si="5">IF(J64="","",IF(J64&lt;I64,"заполнить",""))</f>
        <v/>
      </c>
    </row>
    <row r="65" spans="1:13" hidden="1" outlineLevel="1" x14ac:dyDescent="0.25">
      <c r="A65" s="43"/>
      <c r="B65" s="43" t="s">
        <v>43</v>
      </c>
      <c r="C65" s="45"/>
      <c r="D65" s="43"/>
      <c r="E65" s="43"/>
      <c r="F65" s="43"/>
      <c r="G65" s="43"/>
      <c r="H65" s="43"/>
      <c r="I65" s="43"/>
      <c r="J65" s="43"/>
      <c r="K65" s="43"/>
      <c r="L65" s="43"/>
      <c r="M65" s="45" t="str">
        <f t="shared" si="5"/>
        <v/>
      </c>
    </row>
    <row r="66" spans="1:13" hidden="1" outlineLevel="1" x14ac:dyDescent="0.25">
      <c r="A66" s="43"/>
      <c r="B66" s="43"/>
      <c r="C66" s="45"/>
      <c r="D66" s="43"/>
      <c r="E66" s="43"/>
      <c r="F66" s="43"/>
      <c r="G66" s="43"/>
      <c r="H66" s="43"/>
      <c r="I66" s="43"/>
      <c r="J66" s="43"/>
      <c r="K66" s="43"/>
      <c r="L66" s="43"/>
      <c r="M66" s="45" t="str">
        <f t="shared" si="5"/>
        <v/>
      </c>
    </row>
    <row r="67" spans="1:13" hidden="1" outlineLevel="1" x14ac:dyDescent="0.25">
      <c r="A67" s="43"/>
      <c r="B67" s="43"/>
      <c r="C67" s="45"/>
      <c r="D67" s="43"/>
      <c r="E67" s="43"/>
      <c r="F67" s="43"/>
      <c r="G67" s="43"/>
      <c r="H67" s="43"/>
      <c r="I67" s="43"/>
      <c r="J67" s="43"/>
      <c r="K67" s="43"/>
      <c r="L67" s="43"/>
      <c r="M67" s="45" t="str">
        <f t="shared" si="5"/>
        <v/>
      </c>
    </row>
    <row r="68" spans="1:13" hidden="1" outlineLevel="1" x14ac:dyDescent="0.25">
      <c r="A68" s="43"/>
      <c r="B68" s="43"/>
      <c r="C68" s="45"/>
      <c r="D68" s="43"/>
      <c r="E68" s="43"/>
      <c r="F68" s="43"/>
      <c r="G68" s="43"/>
      <c r="H68" s="43"/>
      <c r="I68" s="43"/>
      <c r="J68" s="43"/>
      <c r="K68" s="43"/>
      <c r="L68" s="43"/>
      <c r="M68" s="45" t="str">
        <f t="shared" si="5"/>
        <v/>
      </c>
    </row>
    <row r="69" spans="1:13" hidden="1" outlineLevel="1" x14ac:dyDescent="0.25">
      <c r="A69" s="43"/>
      <c r="B69" s="43"/>
      <c r="C69" s="45"/>
      <c r="D69" s="43"/>
      <c r="E69" s="43"/>
      <c r="F69" s="43"/>
      <c r="G69" s="43"/>
      <c r="H69" s="43"/>
      <c r="I69" s="43"/>
      <c r="J69" s="43"/>
      <c r="K69" s="43"/>
      <c r="L69" s="43"/>
      <c r="M69" s="45" t="str">
        <f t="shared" si="5"/>
        <v/>
      </c>
    </row>
    <row r="70" spans="1:13" hidden="1" outlineLevel="1" x14ac:dyDescent="0.25">
      <c r="A70" s="80" t="s">
        <v>92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2"/>
    </row>
    <row r="71" spans="1:13" ht="15.75" hidden="1" customHeight="1" outlineLevel="1" x14ac:dyDescent="0.25">
      <c r="A71" s="83" t="s">
        <v>93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5"/>
    </row>
    <row r="72" spans="1:13" hidden="1" outlineLevel="1" x14ac:dyDescent="0.25">
      <c r="A72" s="43"/>
      <c r="B72" s="43" t="s">
        <v>44</v>
      </c>
      <c r="C72" s="45"/>
      <c r="D72" s="43"/>
      <c r="E72" s="43"/>
      <c r="F72" s="43"/>
      <c r="G72" s="43"/>
      <c r="H72" s="43"/>
      <c r="I72" s="43"/>
      <c r="J72" s="43"/>
      <c r="K72" s="43"/>
      <c r="L72" s="43"/>
      <c r="M72" s="45" t="str">
        <f t="shared" ref="M72:M77" si="6">IF(J72="","",IF(J72&lt;I72,"заполнить",""))</f>
        <v/>
      </c>
    </row>
    <row r="73" spans="1:13" hidden="1" outlineLevel="1" x14ac:dyDescent="0.25">
      <c r="A73" s="43"/>
      <c r="B73" s="43" t="s">
        <v>43</v>
      </c>
      <c r="C73" s="45"/>
      <c r="D73" s="43"/>
      <c r="E73" s="43"/>
      <c r="F73" s="43"/>
      <c r="G73" s="43"/>
      <c r="H73" s="43"/>
      <c r="I73" s="43"/>
      <c r="J73" s="43"/>
      <c r="K73" s="43"/>
      <c r="L73" s="43"/>
      <c r="M73" s="45" t="str">
        <f t="shared" si="6"/>
        <v/>
      </c>
    </row>
    <row r="74" spans="1:13" hidden="1" outlineLevel="1" x14ac:dyDescent="0.25">
      <c r="A74" s="43"/>
      <c r="B74" s="43"/>
      <c r="C74" s="45"/>
      <c r="D74" s="43"/>
      <c r="E74" s="43"/>
      <c r="F74" s="43"/>
      <c r="G74" s="43"/>
      <c r="H74" s="43"/>
      <c r="I74" s="43"/>
      <c r="J74" s="43"/>
      <c r="K74" s="43"/>
      <c r="L74" s="43"/>
      <c r="M74" s="45" t="str">
        <f t="shared" si="6"/>
        <v/>
      </c>
    </row>
    <row r="75" spans="1:13" hidden="1" outlineLevel="1" x14ac:dyDescent="0.25">
      <c r="A75" s="43"/>
      <c r="B75" s="43"/>
      <c r="C75" s="45"/>
      <c r="D75" s="43"/>
      <c r="E75" s="43"/>
      <c r="F75" s="43"/>
      <c r="G75" s="43"/>
      <c r="H75" s="43"/>
      <c r="I75" s="43"/>
      <c r="J75" s="43"/>
      <c r="K75" s="43"/>
      <c r="L75" s="43"/>
      <c r="M75" s="45" t="str">
        <f t="shared" si="6"/>
        <v/>
      </c>
    </row>
    <row r="76" spans="1:13" hidden="1" outlineLevel="1" x14ac:dyDescent="0.25">
      <c r="A76" s="43"/>
      <c r="B76" s="43"/>
      <c r="C76" s="45"/>
      <c r="D76" s="43"/>
      <c r="E76" s="43"/>
      <c r="F76" s="43"/>
      <c r="G76" s="43"/>
      <c r="H76" s="43"/>
      <c r="I76" s="43"/>
      <c r="J76" s="43"/>
      <c r="K76" s="43"/>
      <c r="L76" s="43"/>
      <c r="M76" s="45" t="str">
        <f t="shared" si="6"/>
        <v/>
      </c>
    </row>
    <row r="77" spans="1:13" hidden="1" outlineLevel="1" x14ac:dyDescent="0.25">
      <c r="A77" s="43"/>
      <c r="B77" s="43"/>
      <c r="C77" s="45"/>
      <c r="D77" s="43"/>
      <c r="E77" s="43"/>
      <c r="F77" s="43"/>
      <c r="G77" s="43"/>
      <c r="H77" s="43"/>
      <c r="I77" s="43"/>
      <c r="J77" s="43"/>
      <c r="K77" s="43"/>
      <c r="L77" s="43"/>
      <c r="M77" s="45" t="str">
        <f t="shared" si="6"/>
        <v/>
      </c>
    </row>
    <row r="78" spans="1:13" hidden="1" outlineLevel="1" x14ac:dyDescent="0.25">
      <c r="A78" s="80" t="s">
        <v>92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2"/>
    </row>
    <row r="79" spans="1:13" ht="15.75" hidden="1" customHeight="1" outlineLevel="1" x14ac:dyDescent="0.25">
      <c r="A79" s="83" t="s">
        <v>93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5"/>
    </row>
    <row r="80" spans="1:13" hidden="1" outlineLevel="1" x14ac:dyDescent="0.25">
      <c r="A80" s="43"/>
      <c r="B80" s="43" t="s">
        <v>44</v>
      </c>
      <c r="C80" s="45"/>
      <c r="D80" s="43"/>
      <c r="E80" s="43"/>
      <c r="F80" s="43"/>
      <c r="G80" s="43"/>
      <c r="H80" s="43"/>
      <c r="I80" s="43"/>
      <c r="J80" s="43"/>
      <c r="K80" s="43"/>
      <c r="L80" s="43"/>
      <c r="M80" s="45" t="str">
        <f t="shared" ref="M80:M86" si="7">IF(J80="","",IF(J80&lt;I80,"заполнить",""))</f>
        <v/>
      </c>
    </row>
    <row r="81" spans="1:13" hidden="1" outlineLevel="1" x14ac:dyDescent="0.25">
      <c r="A81" s="43"/>
      <c r="B81" s="43" t="s">
        <v>43</v>
      </c>
      <c r="C81" s="45"/>
      <c r="D81" s="43"/>
      <c r="E81" s="43"/>
      <c r="F81" s="43"/>
      <c r="G81" s="43"/>
      <c r="H81" s="43"/>
      <c r="I81" s="43"/>
      <c r="J81" s="43"/>
      <c r="K81" s="43"/>
      <c r="L81" s="43"/>
      <c r="M81" s="45" t="str">
        <f t="shared" si="7"/>
        <v/>
      </c>
    </row>
    <row r="82" spans="1:13" hidden="1" outlineLevel="1" x14ac:dyDescent="0.25">
      <c r="A82" s="43"/>
      <c r="B82" s="43"/>
      <c r="C82" s="45"/>
      <c r="D82" s="43"/>
      <c r="E82" s="43"/>
      <c r="F82" s="43"/>
      <c r="G82" s="43"/>
      <c r="H82" s="43"/>
      <c r="I82" s="43"/>
      <c r="J82" s="43"/>
      <c r="K82" s="43"/>
      <c r="L82" s="43"/>
      <c r="M82" s="45" t="str">
        <f t="shared" si="7"/>
        <v/>
      </c>
    </row>
    <row r="83" spans="1:13" hidden="1" outlineLevel="1" x14ac:dyDescent="0.25">
      <c r="A83" s="43"/>
      <c r="B83" s="43"/>
      <c r="C83" s="45"/>
      <c r="D83" s="43"/>
      <c r="E83" s="43"/>
      <c r="F83" s="43"/>
      <c r="G83" s="43"/>
      <c r="H83" s="43"/>
      <c r="I83" s="43"/>
      <c r="J83" s="43"/>
      <c r="K83" s="43"/>
      <c r="L83" s="43"/>
      <c r="M83" s="45" t="str">
        <f t="shared" si="7"/>
        <v/>
      </c>
    </row>
    <row r="84" spans="1:13" hidden="1" outlineLevel="1" x14ac:dyDescent="0.25">
      <c r="A84" s="43"/>
      <c r="B84" s="43"/>
      <c r="C84" s="45"/>
      <c r="D84" s="43"/>
      <c r="E84" s="43"/>
      <c r="F84" s="43"/>
      <c r="G84" s="43"/>
      <c r="H84" s="43"/>
      <c r="I84" s="43"/>
      <c r="J84" s="43"/>
      <c r="K84" s="43"/>
      <c r="L84" s="43"/>
      <c r="M84" s="45" t="str">
        <f t="shared" si="7"/>
        <v/>
      </c>
    </row>
    <row r="85" spans="1:13" hidden="1" outlineLevel="1" x14ac:dyDescent="0.25">
      <c r="A85" s="43"/>
      <c r="B85" s="43"/>
      <c r="C85" s="45"/>
      <c r="D85" s="43"/>
      <c r="E85" s="43"/>
      <c r="F85" s="43"/>
      <c r="G85" s="43"/>
      <c r="H85" s="43"/>
      <c r="I85" s="43"/>
      <c r="J85" s="43"/>
      <c r="K85" s="43"/>
      <c r="L85" s="43"/>
      <c r="M85" s="45" t="str">
        <f t="shared" si="7"/>
        <v/>
      </c>
    </row>
    <row r="86" spans="1:13" hidden="1" outlineLevel="1" x14ac:dyDescent="0.25">
      <c r="A86" s="43"/>
      <c r="B86" s="43"/>
      <c r="C86" s="45"/>
      <c r="D86" s="43"/>
      <c r="E86" s="43"/>
      <c r="F86" s="43"/>
      <c r="G86" s="43"/>
      <c r="H86" s="43"/>
      <c r="I86" s="43"/>
      <c r="J86" s="43"/>
      <c r="K86" s="43"/>
      <c r="L86" s="43"/>
      <c r="M86" s="45" t="str">
        <f t="shared" si="7"/>
        <v/>
      </c>
    </row>
    <row r="87" spans="1:13" collapsed="1" x14ac:dyDescent="0.25">
      <c r="A87" s="53"/>
      <c r="B87" s="53"/>
      <c r="C87" s="64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1:13" x14ac:dyDescent="0.25">
      <c r="A88" s="53"/>
      <c r="B88" s="53"/>
      <c r="C88" s="64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1:13" ht="32.25" customHeight="1" x14ac:dyDescent="0.3">
      <c r="A89" s="76" t="s">
        <v>156</v>
      </c>
      <c r="B89" s="76"/>
      <c r="C89" s="76"/>
      <c r="D89" s="76"/>
      <c r="E89" s="76"/>
      <c r="F89" s="76"/>
      <c r="G89" s="76"/>
      <c r="H89" s="76"/>
      <c r="I89" s="76"/>
      <c r="J89" s="76"/>
      <c r="K89" s="77"/>
      <c r="L89" s="77"/>
      <c r="M89" s="65" t="s">
        <v>157</v>
      </c>
    </row>
    <row r="90" spans="1:13" ht="18.75" x14ac:dyDescent="0.25">
      <c r="A90" s="41"/>
    </row>
    <row r="91" spans="1:13" ht="18.75" x14ac:dyDescent="0.25">
      <c r="A91" s="41"/>
    </row>
  </sheetData>
  <mergeCells count="32">
    <mergeCell ref="A63:M63"/>
    <mergeCell ref="A71:M71"/>
    <mergeCell ref="A79:M79"/>
    <mergeCell ref="A62:M62"/>
    <mergeCell ref="A70:M70"/>
    <mergeCell ref="A78:M78"/>
    <mergeCell ref="A12:M12"/>
    <mergeCell ref="A13:M13"/>
    <mergeCell ref="A14:M14"/>
    <mergeCell ref="A16:M16"/>
    <mergeCell ref="A18:A20"/>
    <mergeCell ref="B18:B20"/>
    <mergeCell ref="C18:C20"/>
    <mergeCell ref="D18:D20"/>
    <mergeCell ref="E18:F19"/>
    <mergeCell ref="G18:J18"/>
    <mergeCell ref="A89:J89"/>
    <mergeCell ref="K89:L89"/>
    <mergeCell ref="A15:M15"/>
    <mergeCell ref="K18:L19"/>
    <mergeCell ref="M18:M20"/>
    <mergeCell ref="G19:H19"/>
    <mergeCell ref="I19:J19"/>
    <mergeCell ref="A22:M22"/>
    <mergeCell ref="A26:M26"/>
    <mergeCell ref="A27:M27"/>
    <mergeCell ref="A55:M55"/>
    <mergeCell ref="A36:M36"/>
    <mergeCell ref="A37:M37"/>
    <mergeCell ref="A45:M45"/>
    <mergeCell ref="A46:M46"/>
    <mergeCell ref="A54:M54"/>
  </mergeCells>
  <conditionalFormatting sqref="M23:M25">
    <cfRule type="expression" dxfId="23" priority="22">
      <formula>M23="заполнить"</formula>
    </cfRule>
  </conditionalFormatting>
  <conditionalFormatting sqref="M28:M35">
    <cfRule type="expression" dxfId="22" priority="21">
      <formula>M28="заполнить"</formula>
    </cfRule>
  </conditionalFormatting>
  <conditionalFormatting sqref="M38:M44">
    <cfRule type="expression" dxfId="21" priority="20">
      <formula>M38="заполнить"</formula>
    </cfRule>
  </conditionalFormatting>
  <conditionalFormatting sqref="M47:M53">
    <cfRule type="expression" dxfId="20" priority="19">
      <formula>M47="заполнить"</formula>
    </cfRule>
  </conditionalFormatting>
  <conditionalFormatting sqref="M56:M61">
    <cfRule type="expression" dxfId="19" priority="18">
      <formula>M56="заполнить"</formula>
    </cfRule>
  </conditionalFormatting>
  <conditionalFormatting sqref="M64:M69">
    <cfRule type="expression" dxfId="18" priority="17">
      <formula>M64="заполнить"</formula>
    </cfRule>
  </conditionalFormatting>
  <conditionalFormatting sqref="M72:M77">
    <cfRule type="expression" dxfId="17" priority="16">
      <formula>M72="заполнить"</formula>
    </cfRule>
  </conditionalFormatting>
  <conditionalFormatting sqref="M80:M85">
    <cfRule type="expression" dxfId="16" priority="15">
      <formula>M80="заполнить"</formula>
    </cfRule>
  </conditionalFormatting>
  <conditionalFormatting sqref="M86">
    <cfRule type="expression" dxfId="15" priority="14">
      <formula>M86="заполнить"</formula>
    </cfRule>
  </conditionalFormatting>
  <conditionalFormatting sqref="J23">
    <cfRule type="expression" dxfId="14" priority="13">
      <formula>J23=""</formula>
    </cfRule>
  </conditionalFormatting>
  <conditionalFormatting sqref="H23:H25">
    <cfRule type="expression" dxfId="13" priority="12">
      <formula>H23=""</formula>
    </cfRule>
  </conditionalFormatting>
  <conditionalFormatting sqref="J24:J25">
    <cfRule type="expression" dxfId="12" priority="11">
      <formula>J24=""</formula>
    </cfRule>
  </conditionalFormatting>
  <conditionalFormatting sqref="H29:H31 H33:H35">
    <cfRule type="expression" dxfId="11" priority="10">
      <formula>H29=""</formula>
    </cfRule>
  </conditionalFormatting>
  <conditionalFormatting sqref="J29:J30 J33:J35">
    <cfRule type="expression" dxfId="10" priority="9">
      <formula>J29=""</formula>
    </cfRule>
  </conditionalFormatting>
  <conditionalFormatting sqref="H38:H43">
    <cfRule type="expression" dxfId="9" priority="8">
      <formula>H38=""</formula>
    </cfRule>
  </conditionalFormatting>
  <conditionalFormatting sqref="J38:J41 J43">
    <cfRule type="expression" dxfId="8" priority="7">
      <formula>J38=""</formula>
    </cfRule>
  </conditionalFormatting>
  <conditionalFormatting sqref="H32">
    <cfRule type="expression" dxfId="7" priority="6">
      <formula>H32=""</formula>
    </cfRule>
  </conditionalFormatting>
  <conditionalFormatting sqref="J32">
    <cfRule type="expression" dxfId="6" priority="5">
      <formula>J32=""</formula>
    </cfRule>
  </conditionalFormatting>
  <conditionalFormatting sqref="J42">
    <cfRule type="expression" dxfId="5" priority="4">
      <formula>J42=""</formula>
    </cfRule>
  </conditionalFormatting>
  <conditionalFormatting sqref="J31">
    <cfRule type="expression" dxfId="4" priority="3">
      <formula>J31=""</formula>
    </cfRule>
  </conditionalFormatting>
  <conditionalFormatting sqref="G42">
    <cfRule type="expression" dxfId="3" priority="2">
      <formula>G42=""</formula>
    </cfRule>
  </conditionalFormatting>
  <conditionalFormatting sqref="I42">
    <cfRule type="expression" dxfId="2" priority="1">
      <formula>I42=""</formula>
    </cfRule>
  </conditionalFormatting>
  <pageMargins left="0.78740157480314965" right="0.78740157480314965" top="1.1811023622047245" bottom="0.47" header="0.31496062992125984" footer="0.31496062992125984"/>
  <pageSetup paperSize="9" scale="88" fitToHeight="0" orientation="landscape" horizontalDpi="0" verticalDpi="0" r:id="rId1"/>
  <rowBreaks count="1" manualBreakCount="1">
    <brk id="60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19"/>
  <sheetViews>
    <sheetView zoomScale="55" zoomScaleNormal="55" workbookViewId="0">
      <selection activeCell="N2" sqref="N2"/>
    </sheetView>
  </sheetViews>
  <sheetFormatPr defaultRowHeight="15.75" outlineLevelRow="1" x14ac:dyDescent="0.25"/>
  <cols>
    <col min="1" max="1" width="6.42578125" style="40" customWidth="1"/>
    <col min="2" max="2" width="23.140625" style="40" customWidth="1"/>
    <col min="3" max="3" width="22.28515625" style="40" customWidth="1"/>
    <col min="4" max="4" width="45.42578125" style="40" customWidth="1"/>
    <col min="5" max="5" width="8.42578125" style="40" customWidth="1"/>
    <col min="6" max="8" width="8" style="40" customWidth="1"/>
    <col min="9" max="10" width="15.85546875" style="40" customWidth="1"/>
    <col min="11" max="14" width="15.140625" style="40" customWidth="1"/>
    <col min="15" max="16" width="16.42578125" style="40" customWidth="1"/>
    <col min="17" max="17" width="18.28515625" style="40" customWidth="1"/>
    <col min="18" max="16384" width="9.140625" style="40"/>
  </cols>
  <sheetData>
    <row r="1" spans="1:17" ht="18.75" x14ac:dyDescent="0.25">
      <c r="N1" s="48" t="s">
        <v>160</v>
      </c>
    </row>
    <row r="3" spans="1:17" ht="18.75" x14ac:dyDescent="0.25">
      <c r="N3" s="48" t="s">
        <v>81</v>
      </c>
    </row>
    <row r="4" spans="1:17" ht="18.75" x14ac:dyDescent="0.25">
      <c r="N4" s="48" t="s">
        <v>62</v>
      </c>
    </row>
    <row r="5" spans="1:17" ht="18.75" x14ac:dyDescent="0.25">
      <c r="N5" s="48" t="s">
        <v>61</v>
      </c>
    </row>
    <row r="6" spans="1:17" ht="18.75" x14ac:dyDescent="0.25">
      <c r="N6" s="48" t="s">
        <v>60</v>
      </c>
    </row>
    <row r="7" spans="1:17" ht="18.75" x14ac:dyDescent="0.25">
      <c r="N7" s="48" t="s">
        <v>59</v>
      </c>
    </row>
    <row r="8" spans="1:17" ht="18.75" x14ac:dyDescent="0.25">
      <c r="L8" s="46"/>
    </row>
    <row r="9" spans="1:17" ht="18.75" x14ac:dyDescent="0.25">
      <c r="A9" s="41"/>
    </row>
    <row r="10" spans="1:17" ht="18.75" x14ac:dyDescent="0.25">
      <c r="A10" s="41"/>
    </row>
    <row r="11" spans="1:17" ht="18.75" x14ac:dyDescent="0.25">
      <c r="A11" s="41"/>
    </row>
    <row r="12" spans="1:17" ht="18.75" x14ac:dyDescent="0.25">
      <c r="A12" s="86" t="s">
        <v>58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1:17" ht="18.75" x14ac:dyDescent="0.25">
      <c r="A13" s="86" t="s">
        <v>80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17" ht="18.75" x14ac:dyDescent="0.25">
      <c r="A14" s="86" t="str">
        <f>CONCATENATE("муниципальной программы Туруханского района ",'пр 9 к Пор'!A14)</f>
        <v>муниципальной программы Туруханского района "Развитие физической культуры, спорта  и молодежной политики в Туруханском районе"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22.5" x14ac:dyDescent="0.25">
      <c r="A15" s="78" t="s">
        <v>79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8.75" x14ac:dyDescent="0.25">
      <c r="A16" s="86" t="s">
        <v>78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1:17" ht="18.75" x14ac:dyDescent="0.25">
      <c r="A17" s="86" t="s">
        <v>77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1:17" ht="18.75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1:17" ht="18.75" x14ac:dyDescent="0.25">
      <c r="A19" s="41"/>
    </row>
    <row r="20" spans="1:17" x14ac:dyDescent="0.25">
      <c r="A20" s="79" t="s">
        <v>54</v>
      </c>
      <c r="B20" s="79" t="s">
        <v>76</v>
      </c>
      <c r="C20" s="79" t="s">
        <v>75</v>
      </c>
      <c r="D20" s="79" t="s">
        <v>70</v>
      </c>
      <c r="E20" s="79" t="s">
        <v>74</v>
      </c>
      <c r="F20" s="79"/>
      <c r="G20" s="79"/>
      <c r="H20" s="79"/>
      <c r="I20" s="79" t="s">
        <v>73</v>
      </c>
      <c r="J20" s="79"/>
      <c r="K20" s="79"/>
      <c r="L20" s="79"/>
      <c r="M20" s="79"/>
      <c r="N20" s="79"/>
      <c r="O20" s="79"/>
      <c r="P20" s="79"/>
      <c r="Q20" s="79" t="s">
        <v>72</v>
      </c>
    </row>
    <row r="21" spans="1:17" x14ac:dyDescent="0.25">
      <c r="A21" s="79"/>
      <c r="B21" s="79"/>
      <c r="C21" s="79"/>
      <c r="D21" s="79"/>
      <c r="E21" s="79"/>
      <c r="F21" s="79"/>
      <c r="G21" s="79"/>
      <c r="H21" s="79"/>
      <c r="I21" s="79">
        <f>'пр 9 к Пор'!E18</f>
        <v>2016</v>
      </c>
      <c r="J21" s="79"/>
      <c r="K21" s="79">
        <f>'пр 9 к Пор'!G18</f>
        <v>2017</v>
      </c>
      <c r="L21" s="79"/>
      <c r="M21" s="79"/>
      <c r="N21" s="79"/>
      <c r="O21" s="79" t="s">
        <v>71</v>
      </c>
      <c r="P21" s="79"/>
      <c r="Q21" s="79"/>
    </row>
    <row r="22" spans="1:17" x14ac:dyDescent="0.25">
      <c r="A22" s="79"/>
      <c r="B22" s="79"/>
      <c r="C22" s="79"/>
      <c r="D22" s="79"/>
      <c r="E22" s="79" t="s">
        <v>70</v>
      </c>
      <c r="F22" s="79" t="s">
        <v>69</v>
      </c>
      <c r="G22" s="79" t="s">
        <v>68</v>
      </c>
      <c r="H22" s="79" t="s">
        <v>67</v>
      </c>
      <c r="I22" s="79"/>
      <c r="J22" s="79"/>
      <c r="K22" s="79" t="s">
        <v>48</v>
      </c>
      <c r="L22" s="79"/>
      <c r="M22" s="79" t="s">
        <v>47</v>
      </c>
      <c r="N22" s="79"/>
      <c r="O22" s="79"/>
      <c r="P22" s="79"/>
      <c r="Q22" s="79"/>
    </row>
    <row r="23" spans="1:17" x14ac:dyDescent="0.25">
      <c r="A23" s="79"/>
      <c r="B23" s="79"/>
      <c r="C23" s="79"/>
      <c r="D23" s="79"/>
      <c r="E23" s="79"/>
      <c r="F23" s="79"/>
      <c r="G23" s="79"/>
      <c r="H23" s="79"/>
      <c r="I23" s="44" t="s">
        <v>13</v>
      </c>
      <c r="J23" s="44" t="s">
        <v>14</v>
      </c>
      <c r="K23" s="44" t="s">
        <v>13</v>
      </c>
      <c r="L23" s="44" t="s">
        <v>14</v>
      </c>
      <c r="M23" s="44" t="s">
        <v>13</v>
      </c>
      <c r="N23" s="44" t="s">
        <v>14</v>
      </c>
      <c r="O23" s="44">
        <f>'пр 9 к Пор'!K20</f>
        <v>2018</v>
      </c>
      <c r="P23" s="44">
        <f>'пр 9 к Пор'!L20</f>
        <v>2019</v>
      </c>
      <c r="Q23" s="79"/>
    </row>
    <row r="24" spans="1:17" x14ac:dyDescent="0.25">
      <c r="A24" s="44">
        <v>1</v>
      </c>
      <c r="B24" s="44">
        <v>2</v>
      </c>
      <c r="C24" s="44">
        <v>3</v>
      </c>
      <c r="D24" s="44">
        <v>4</v>
      </c>
      <c r="E24" s="44">
        <v>5</v>
      </c>
      <c r="F24" s="44">
        <v>6</v>
      </c>
      <c r="G24" s="44">
        <v>7</v>
      </c>
      <c r="H24" s="44">
        <v>8</v>
      </c>
      <c r="I24" s="44">
        <v>9</v>
      </c>
      <c r="J24" s="44">
        <v>10</v>
      </c>
      <c r="K24" s="44">
        <v>11</v>
      </c>
      <c r="L24" s="44">
        <v>12</v>
      </c>
      <c r="M24" s="44">
        <v>13</v>
      </c>
      <c r="N24" s="44">
        <v>14</v>
      </c>
      <c r="O24" s="44">
        <v>15</v>
      </c>
      <c r="P24" s="44">
        <v>16</v>
      </c>
      <c r="Q24" s="44">
        <v>17</v>
      </c>
    </row>
    <row r="25" spans="1:17" x14ac:dyDescent="0.25">
      <c r="A25" s="88">
        <v>1</v>
      </c>
      <c r="B25" s="87" t="s">
        <v>66</v>
      </c>
      <c r="C25" s="87" t="s">
        <v>113</v>
      </c>
      <c r="D25" s="55" t="s">
        <v>65</v>
      </c>
      <c r="E25" s="55"/>
      <c r="F25" s="55"/>
      <c r="G25" s="55"/>
      <c r="H25" s="55"/>
      <c r="I25" s="56">
        <f t="shared" ref="I25:P25" si="0">SUM(I27:I33)</f>
        <v>24013.662909999999</v>
      </c>
      <c r="J25" s="56">
        <f t="shared" si="0"/>
        <v>19116.227630000001</v>
      </c>
      <c r="K25" s="56">
        <f t="shared" si="0"/>
        <v>26388.617999999999</v>
      </c>
      <c r="L25" s="56">
        <f t="shared" si="0"/>
        <v>7286.4768299999996</v>
      </c>
      <c r="M25" s="56">
        <f t="shared" si="0"/>
        <v>26130.25864</v>
      </c>
      <c r="N25" s="56">
        <f t="shared" si="0"/>
        <v>22204.573410000005</v>
      </c>
      <c r="O25" s="56">
        <f t="shared" si="0"/>
        <v>15752.8</v>
      </c>
      <c r="P25" s="56">
        <f t="shared" si="0"/>
        <v>15752.8</v>
      </c>
      <c r="Q25" s="43"/>
    </row>
    <row r="26" spans="1:17" x14ac:dyDescent="0.25">
      <c r="A26" s="88"/>
      <c r="B26" s="87"/>
      <c r="C26" s="87"/>
      <c r="D26" s="43" t="s">
        <v>64</v>
      </c>
      <c r="E26" s="43"/>
      <c r="F26" s="43"/>
      <c r="G26" s="43"/>
      <c r="H26" s="43"/>
      <c r="I26" s="57"/>
      <c r="J26" s="57"/>
      <c r="K26" s="57"/>
      <c r="L26" s="57"/>
      <c r="M26" s="57"/>
      <c r="N26" s="57"/>
      <c r="O26" s="57"/>
      <c r="P26" s="57"/>
      <c r="Q26" s="43"/>
    </row>
    <row r="27" spans="1:17" ht="31.5" x14ac:dyDescent="0.25">
      <c r="A27" s="88"/>
      <c r="B27" s="87"/>
      <c r="C27" s="87"/>
      <c r="D27" s="43" t="s">
        <v>94</v>
      </c>
      <c r="E27" s="44" t="s">
        <v>101</v>
      </c>
      <c r="F27" s="45" t="s">
        <v>15</v>
      </c>
      <c r="G27" s="45" t="s">
        <v>15</v>
      </c>
      <c r="H27" s="45" t="s">
        <v>15</v>
      </c>
      <c r="I27" s="57">
        <f>SUMIF($D$34:$D$114,$D27,I$34:I$114)</f>
        <v>0</v>
      </c>
      <c r="J27" s="57">
        <f t="shared" ref="J27:P27" si="1">SUMIF($D$34:$D$114,$D27,J$34:J$114)</f>
        <v>0</v>
      </c>
      <c r="K27" s="57">
        <f t="shared" si="1"/>
        <v>0</v>
      </c>
      <c r="L27" s="57">
        <f t="shared" si="1"/>
        <v>0</v>
      </c>
      <c r="M27" s="57">
        <f t="shared" si="1"/>
        <v>0</v>
      </c>
      <c r="N27" s="57">
        <f t="shared" si="1"/>
        <v>0</v>
      </c>
      <c r="O27" s="57">
        <f t="shared" si="1"/>
        <v>0</v>
      </c>
      <c r="P27" s="57">
        <f t="shared" si="1"/>
        <v>0</v>
      </c>
      <c r="Q27" s="43"/>
    </row>
    <row r="28" spans="1:17" x14ac:dyDescent="0.25">
      <c r="A28" s="88"/>
      <c r="B28" s="87"/>
      <c r="C28" s="87"/>
      <c r="D28" s="43" t="s">
        <v>95</v>
      </c>
      <c r="E28" s="44" t="s">
        <v>102</v>
      </c>
      <c r="F28" s="45" t="s">
        <v>15</v>
      </c>
      <c r="G28" s="45" t="s">
        <v>15</v>
      </c>
      <c r="H28" s="45" t="s">
        <v>15</v>
      </c>
      <c r="I28" s="57">
        <f t="shared" ref="I28:P33" si="2">SUMIF($D$34:$D$114,$D28,I$34:I$114)</f>
        <v>12726.312910000001</v>
      </c>
      <c r="J28" s="57">
        <f t="shared" si="2"/>
        <v>9054.4973200000004</v>
      </c>
      <c r="K28" s="57">
        <f t="shared" si="2"/>
        <v>23187.518</v>
      </c>
      <c r="L28" s="57">
        <f t="shared" si="2"/>
        <v>6712.9820399999999</v>
      </c>
      <c r="M28" s="57">
        <f t="shared" si="2"/>
        <v>22754.74178</v>
      </c>
      <c r="N28" s="57">
        <f t="shared" si="2"/>
        <v>19011.927150000003</v>
      </c>
      <c r="O28" s="57">
        <f t="shared" si="2"/>
        <v>15752.8</v>
      </c>
      <c r="P28" s="57">
        <f t="shared" si="2"/>
        <v>15752.8</v>
      </c>
      <c r="Q28" s="43"/>
    </row>
    <row r="29" spans="1:17" ht="31.5" x14ac:dyDescent="0.25">
      <c r="A29" s="88"/>
      <c r="B29" s="87"/>
      <c r="C29" s="87"/>
      <c r="D29" s="43" t="s">
        <v>96</v>
      </c>
      <c r="E29" s="44" t="s">
        <v>103</v>
      </c>
      <c r="F29" s="45" t="s">
        <v>15</v>
      </c>
      <c r="G29" s="45" t="s">
        <v>15</v>
      </c>
      <c r="H29" s="45" t="s">
        <v>15</v>
      </c>
      <c r="I29" s="57">
        <f t="shared" si="2"/>
        <v>0</v>
      </c>
      <c r="J29" s="57">
        <f t="shared" si="2"/>
        <v>0</v>
      </c>
      <c r="K29" s="57">
        <f t="shared" si="2"/>
        <v>0</v>
      </c>
      <c r="L29" s="57">
        <f t="shared" si="2"/>
        <v>0</v>
      </c>
      <c r="M29" s="57">
        <f t="shared" si="2"/>
        <v>0</v>
      </c>
      <c r="N29" s="57">
        <f t="shared" si="2"/>
        <v>0</v>
      </c>
      <c r="O29" s="57">
        <f t="shared" si="2"/>
        <v>0</v>
      </c>
      <c r="P29" s="57">
        <f t="shared" si="2"/>
        <v>0</v>
      </c>
      <c r="Q29" s="43"/>
    </row>
    <row r="30" spans="1:17" ht="31.5" x14ac:dyDescent="0.25">
      <c r="A30" s="88"/>
      <c r="B30" s="87"/>
      <c r="C30" s="87"/>
      <c r="D30" s="43" t="s">
        <v>97</v>
      </c>
      <c r="E30" s="44" t="s">
        <v>104</v>
      </c>
      <c r="F30" s="45" t="s">
        <v>15</v>
      </c>
      <c r="G30" s="45" t="s">
        <v>15</v>
      </c>
      <c r="H30" s="45" t="s">
        <v>15</v>
      </c>
      <c r="I30" s="57">
        <f t="shared" si="2"/>
        <v>0</v>
      </c>
      <c r="J30" s="57">
        <f t="shared" si="2"/>
        <v>0</v>
      </c>
      <c r="K30" s="57">
        <f t="shared" si="2"/>
        <v>0</v>
      </c>
      <c r="L30" s="57">
        <f t="shared" si="2"/>
        <v>0</v>
      </c>
      <c r="M30" s="57">
        <f t="shared" si="2"/>
        <v>0</v>
      </c>
      <c r="N30" s="57">
        <f t="shared" si="2"/>
        <v>0</v>
      </c>
      <c r="O30" s="57">
        <f t="shared" si="2"/>
        <v>0</v>
      </c>
      <c r="P30" s="57">
        <f t="shared" si="2"/>
        <v>0</v>
      </c>
      <c r="Q30" s="43"/>
    </row>
    <row r="31" spans="1:17" ht="47.25" x14ac:dyDescent="0.25">
      <c r="A31" s="88"/>
      <c r="B31" s="87"/>
      <c r="C31" s="87"/>
      <c r="D31" s="43" t="s">
        <v>98</v>
      </c>
      <c r="E31" s="44" t="s">
        <v>105</v>
      </c>
      <c r="F31" s="45" t="s">
        <v>15</v>
      </c>
      <c r="G31" s="45" t="s">
        <v>15</v>
      </c>
      <c r="H31" s="45" t="s">
        <v>15</v>
      </c>
      <c r="I31" s="57">
        <f t="shared" si="2"/>
        <v>3225.85</v>
      </c>
      <c r="J31" s="57">
        <f t="shared" si="2"/>
        <v>2656.4942099999998</v>
      </c>
      <c r="K31" s="57">
        <f t="shared" si="2"/>
        <v>3161.1</v>
      </c>
      <c r="L31" s="57">
        <f t="shared" si="2"/>
        <v>573.49479000000008</v>
      </c>
      <c r="M31" s="57">
        <f t="shared" si="2"/>
        <v>3335.5168599999997</v>
      </c>
      <c r="N31" s="57">
        <f t="shared" si="2"/>
        <v>3192.64626</v>
      </c>
      <c r="O31" s="57">
        <f t="shared" si="2"/>
        <v>0</v>
      </c>
      <c r="P31" s="57">
        <f t="shared" si="2"/>
        <v>0</v>
      </c>
      <c r="Q31" s="43"/>
    </row>
    <row r="32" spans="1:17" ht="47.25" x14ac:dyDescent="0.25">
      <c r="A32" s="88"/>
      <c r="B32" s="87"/>
      <c r="C32" s="87"/>
      <c r="D32" s="43" t="s">
        <v>99</v>
      </c>
      <c r="E32" s="44" t="s">
        <v>106</v>
      </c>
      <c r="F32" s="45" t="s">
        <v>15</v>
      </c>
      <c r="G32" s="45" t="s">
        <v>15</v>
      </c>
      <c r="H32" s="45" t="s">
        <v>15</v>
      </c>
      <c r="I32" s="57">
        <f t="shared" si="2"/>
        <v>0</v>
      </c>
      <c r="J32" s="57">
        <f t="shared" si="2"/>
        <v>0</v>
      </c>
      <c r="K32" s="57">
        <f t="shared" si="2"/>
        <v>0</v>
      </c>
      <c r="L32" s="57">
        <f t="shared" si="2"/>
        <v>0</v>
      </c>
      <c r="M32" s="57">
        <f t="shared" si="2"/>
        <v>0</v>
      </c>
      <c r="N32" s="57">
        <f t="shared" si="2"/>
        <v>0</v>
      </c>
      <c r="O32" s="57">
        <f t="shared" si="2"/>
        <v>0</v>
      </c>
      <c r="P32" s="57">
        <f t="shared" si="2"/>
        <v>0</v>
      </c>
      <c r="Q32" s="43"/>
    </row>
    <row r="33" spans="1:17" ht="31.5" x14ac:dyDescent="0.25">
      <c r="A33" s="88"/>
      <c r="B33" s="87"/>
      <c r="C33" s="87"/>
      <c r="D33" s="43" t="s">
        <v>100</v>
      </c>
      <c r="E33" s="44" t="s">
        <v>107</v>
      </c>
      <c r="F33" s="45" t="s">
        <v>15</v>
      </c>
      <c r="G33" s="45" t="s">
        <v>15</v>
      </c>
      <c r="H33" s="45" t="s">
        <v>15</v>
      </c>
      <c r="I33" s="57">
        <f t="shared" si="2"/>
        <v>8061.5</v>
      </c>
      <c r="J33" s="57">
        <f t="shared" si="2"/>
        <v>7405.2361000000001</v>
      </c>
      <c r="K33" s="57">
        <f t="shared" si="2"/>
        <v>40</v>
      </c>
      <c r="L33" s="57">
        <f t="shared" si="2"/>
        <v>0</v>
      </c>
      <c r="M33" s="57">
        <f t="shared" si="2"/>
        <v>40</v>
      </c>
      <c r="N33" s="57">
        <f t="shared" si="2"/>
        <v>0</v>
      </c>
      <c r="O33" s="57">
        <f t="shared" si="2"/>
        <v>0</v>
      </c>
      <c r="P33" s="57">
        <f t="shared" si="2"/>
        <v>0</v>
      </c>
      <c r="Q33" s="43"/>
    </row>
    <row r="34" spans="1:17" x14ac:dyDescent="0.25">
      <c r="A34" s="88">
        <v>2</v>
      </c>
      <c r="B34" s="87" t="s">
        <v>8</v>
      </c>
      <c r="C34" s="87" t="s">
        <v>114</v>
      </c>
      <c r="D34" s="54" t="s">
        <v>65</v>
      </c>
      <c r="E34" s="54"/>
      <c r="F34" s="54"/>
      <c r="G34" s="54"/>
      <c r="H34" s="54"/>
      <c r="I34" s="58">
        <f t="shared" ref="I34:P34" si="3">SUM(I36:I42)</f>
        <v>20787.812910000001</v>
      </c>
      <c r="J34" s="58">
        <f t="shared" si="3"/>
        <v>16459.73342</v>
      </c>
      <c r="K34" s="58">
        <f t="shared" si="3"/>
        <v>23227.518</v>
      </c>
      <c r="L34" s="58">
        <f t="shared" si="3"/>
        <v>6712.9820399999999</v>
      </c>
      <c r="M34" s="58">
        <f t="shared" si="3"/>
        <v>22794.74178</v>
      </c>
      <c r="N34" s="58">
        <f t="shared" si="3"/>
        <v>19011.927150000003</v>
      </c>
      <c r="O34" s="58">
        <f t="shared" si="3"/>
        <v>15752.8</v>
      </c>
      <c r="P34" s="58">
        <f t="shared" si="3"/>
        <v>15752.8</v>
      </c>
      <c r="Q34" s="52"/>
    </row>
    <row r="35" spans="1:17" x14ac:dyDescent="0.25">
      <c r="A35" s="88"/>
      <c r="B35" s="87"/>
      <c r="C35" s="87"/>
      <c r="D35" s="43" t="s">
        <v>64</v>
      </c>
      <c r="E35" s="43"/>
      <c r="F35" s="43"/>
      <c r="G35" s="43"/>
      <c r="H35" s="43"/>
      <c r="I35" s="57"/>
      <c r="J35" s="57"/>
      <c r="K35" s="57"/>
      <c r="L35" s="57"/>
      <c r="M35" s="57"/>
      <c r="N35" s="57"/>
      <c r="O35" s="57"/>
      <c r="P35" s="57"/>
      <c r="Q35" s="43"/>
    </row>
    <row r="36" spans="1:17" ht="31.5" x14ac:dyDescent="0.25">
      <c r="A36" s="88"/>
      <c r="B36" s="87"/>
      <c r="C36" s="87"/>
      <c r="D36" s="43" t="s">
        <v>94</v>
      </c>
      <c r="E36" s="44" t="s">
        <v>101</v>
      </c>
      <c r="F36" s="45" t="s">
        <v>15</v>
      </c>
      <c r="G36" s="45" t="s">
        <v>15</v>
      </c>
      <c r="H36" s="45" t="s">
        <v>15</v>
      </c>
      <c r="I36" s="57"/>
      <c r="J36" s="57"/>
      <c r="K36" s="57">
        <v>0</v>
      </c>
      <c r="L36" s="57">
        <v>0</v>
      </c>
      <c r="M36" s="57">
        <v>0</v>
      </c>
      <c r="N36" s="57">
        <v>0</v>
      </c>
      <c r="O36" s="57"/>
      <c r="P36" s="57"/>
      <c r="Q36" s="43"/>
    </row>
    <row r="37" spans="1:17" x14ac:dyDescent="0.25">
      <c r="A37" s="88"/>
      <c r="B37" s="87"/>
      <c r="C37" s="87"/>
      <c r="D37" s="43" t="s">
        <v>95</v>
      </c>
      <c r="E37" s="44" t="s">
        <v>102</v>
      </c>
      <c r="F37" s="45" t="s">
        <v>15</v>
      </c>
      <c r="G37" s="45" t="s">
        <v>15</v>
      </c>
      <c r="H37" s="45" t="s">
        <v>15</v>
      </c>
      <c r="I37" s="57">
        <v>12726.312910000001</v>
      </c>
      <c r="J37" s="57">
        <v>9054.4973200000004</v>
      </c>
      <c r="K37" s="57">
        <v>23187.518</v>
      </c>
      <c r="L37" s="57">
        <v>6712.9820399999999</v>
      </c>
      <c r="M37" s="57">
        <v>22754.74178</v>
      </c>
      <c r="N37" s="57">
        <v>19011.927150000003</v>
      </c>
      <c r="O37" s="57">
        <v>15752.8</v>
      </c>
      <c r="P37" s="57">
        <v>15752.8</v>
      </c>
      <c r="Q37" s="43"/>
    </row>
    <row r="38" spans="1:17" ht="31.5" x14ac:dyDescent="0.25">
      <c r="A38" s="88"/>
      <c r="B38" s="87"/>
      <c r="C38" s="87"/>
      <c r="D38" s="43" t="s">
        <v>96</v>
      </c>
      <c r="E38" s="44" t="s">
        <v>103</v>
      </c>
      <c r="F38" s="45" t="s">
        <v>15</v>
      </c>
      <c r="G38" s="45" t="s">
        <v>15</v>
      </c>
      <c r="H38" s="45" t="s">
        <v>15</v>
      </c>
      <c r="I38" s="57"/>
      <c r="J38" s="57"/>
      <c r="K38" s="57">
        <v>0</v>
      </c>
      <c r="L38" s="57">
        <v>0</v>
      </c>
      <c r="M38" s="57">
        <v>0</v>
      </c>
      <c r="N38" s="57">
        <v>0</v>
      </c>
      <c r="O38" s="57"/>
      <c r="P38" s="57"/>
      <c r="Q38" s="43"/>
    </row>
    <row r="39" spans="1:17" ht="31.5" x14ac:dyDescent="0.25">
      <c r="A39" s="88"/>
      <c r="B39" s="87"/>
      <c r="C39" s="87"/>
      <c r="D39" s="43" t="s">
        <v>97</v>
      </c>
      <c r="E39" s="44" t="s">
        <v>104</v>
      </c>
      <c r="F39" s="45" t="s">
        <v>15</v>
      </c>
      <c r="G39" s="45" t="s">
        <v>15</v>
      </c>
      <c r="H39" s="45" t="s">
        <v>15</v>
      </c>
      <c r="I39" s="57"/>
      <c r="J39" s="57"/>
      <c r="K39" s="57">
        <v>0</v>
      </c>
      <c r="L39" s="57">
        <v>0</v>
      </c>
      <c r="M39" s="57">
        <v>0</v>
      </c>
      <c r="N39" s="57">
        <v>0</v>
      </c>
      <c r="O39" s="57"/>
      <c r="P39" s="57"/>
      <c r="Q39" s="43"/>
    </row>
    <row r="40" spans="1:17" ht="47.25" x14ac:dyDescent="0.25">
      <c r="A40" s="88"/>
      <c r="B40" s="87"/>
      <c r="C40" s="87"/>
      <c r="D40" s="43" t="s">
        <v>98</v>
      </c>
      <c r="E40" s="44" t="s">
        <v>105</v>
      </c>
      <c r="F40" s="45" t="s">
        <v>15</v>
      </c>
      <c r="G40" s="45" t="s">
        <v>15</v>
      </c>
      <c r="H40" s="45" t="s">
        <v>15</v>
      </c>
      <c r="I40" s="57"/>
      <c r="J40" s="57"/>
      <c r="K40" s="57">
        <v>0</v>
      </c>
      <c r="L40" s="57">
        <v>0</v>
      </c>
      <c r="M40" s="57">
        <v>0</v>
      </c>
      <c r="N40" s="57">
        <v>0</v>
      </c>
      <c r="O40" s="57"/>
      <c r="P40" s="57"/>
      <c r="Q40" s="43"/>
    </row>
    <row r="41" spans="1:17" ht="47.25" x14ac:dyDescent="0.25">
      <c r="A41" s="88"/>
      <c r="B41" s="87"/>
      <c r="C41" s="87"/>
      <c r="D41" s="43" t="s">
        <v>99</v>
      </c>
      <c r="E41" s="44" t="s">
        <v>106</v>
      </c>
      <c r="F41" s="45" t="s">
        <v>15</v>
      </c>
      <c r="G41" s="45" t="s">
        <v>15</v>
      </c>
      <c r="H41" s="45" t="s">
        <v>15</v>
      </c>
      <c r="I41" s="57"/>
      <c r="J41" s="57"/>
      <c r="K41" s="57">
        <v>0</v>
      </c>
      <c r="L41" s="57">
        <v>0</v>
      </c>
      <c r="M41" s="57">
        <v>0</v>
      </c>
      <c r="N41" s="57">
        <v>0</v>
      </c>
      <c r="O41" s="57"/>
      <c r="P41" s="57"/>
      <c r="Q41" s="43"/>
    </row>
    <row r="42" spans="1:17" ht="31.5" x14ac:dyDescent="0.25">
      <c r="A42" s="88"/>
      <c r="B42" s="87"/>
      <c r="C42" s="87"/>
      <c r="D42" s="43" t="s">
        <v>100</v>
      </c>
      <c r="E42" s="44" t="s">
        <v>107</v>
      </c>
      <c r="F42" s="45" t="s">
        <v>15</v>
      </c>
      <c r="G42" s="45" t="s">
        <v>15</v>
      </c>
      <c r="H42" s="45" t="s">
        <v>15</v>
      </c>
      <c r="I42" s="57">
        <v>8061.5</v>
      </c>
      <c r="J42" s="57">
        <v>7405.2361000000001</v>
      </c>
      <c r="K42" s="57">
        <v>40</v>
      </c>
      <c r="L42" s="57">
        <v>0</v>
      </c>
      <c r="M42" s="57">
        <v>40</v>
      </c>
      <c r="N42" s="57">
        <v>0</v>
      </c>
      <c r="O42" s="57"/>
      <c r="P42" s="57"/>
      <c r="Q42" s="43"/>
    </row>
    <row r="43" spans="1:17" x14ac:dyDescent="0.25">
      <c r="A43" s="88">
        <v>3</v>
      </c>
      <c r="B43" s="87" t="s">
        <v>108</v>
      </c>
      <c r="C43" s="87" t="s">
        <v>115</v>
      </c>
      <c r="D43" s="54" t="s">
        <v>65</v>
      </c>
      <c r="E43" s="54"/>
      <c r="F43" s="54"/>
      <c r="G43" s="54"/>
      <c r="H43" s="54"/>
      <c r="I43" s="58">
        <f t="shared" ref="I43:P43" si="4">SUM(I45:I51)</f>
        <v>3225.85</v>
      </c>
      <c r="J43" s="58">
        <f t="shared" si="4"/>
        <v>2656.4942099999998</v>
      </c>
      <c r="K43" s="58">
        <f t="shared" si="4"/>
        <v>3161.1</v>
      </c>
      <c r="L43" s="58">
        <f t="shared" si="4"/>
        <v>573.49479000000008</v>
      </c>
      <c r="M43" s="58">
        <f t="shared" si="4"/>
        <v>3335.5168599999997</v>
      </c>
      <c r="N43" s="58">
        <f t="shared" si="4"/>
        <v>3192.64626</v>
      </c>
      <c r="O43" s="58">
        <f t="shared" si="4"/>
        <v>0</v>
      </c>
      <c r="P43" s="58">
        <f t="shared" si="4"/>
        <v>0</v>
      </c>
      <c r="Q43" s="52"/>
    </row>
    <row r="44" spans="1:17" x14ac:dyDescent="0.25">
      <c r="A44" s="88"/>
      <c r="B44" s="87"/>
      <c r="C44" s="87"/>
      <c r="D44" s="43" t="s">
        <v>64</v>
      </c>
      <c r="E44" s="43"/>
      <c r="F44" s="43"/>
      <c r="G44" s="43"/>
      <c r="H44" s="43"/>
      <c r="I44" s="57"/>
      <c r="J44" s="57"/>
      <c r="K44" s="57"/>
      <c r="L44" s="57"/>
      <c r="M44" s="57"/>
      <c r="N44" s="57"/>
      <c r="O44" s="57"/>
      <c r="P44" s="57"/>
      <c r="Q44" s="43"/>
    </row>
    <row r="45" spans="1:17" ht="31.5" customHeight="1" x14ac:dyDescent="0.25">
      <c r="A45" s="88"/>
      <c r="B45" s="87"/>
      <c r="C45" s="87"/>
      <c r="D45" s="43" t="s">
        <v>94</v>
      </c>
      <c r="E45" s="44" t="s">
        <v>101</v>
      </c>
      <c r="F45" s="45" t="s">
        <v>15</v>
      </c>
      <c r="G45" s="45" t="s">
        <v>15</v>
      </c>
      <c r="H45" s="45" t="s">
        <v>15</v>
      </c>
      <c r="I45" s="57"/>
      <c r="J45" s="57"/>
      <c r="K45" s="57">
        <v>0</v>
      </c>
      <c r="L45" s="57">
        <v>0</v>
      </c>
      <c r="M45" s="57">
        <v>0</v>
      </c>
      <c r="N45" s="57">
        <v>0</v>
      </c>
      <c r="O45" s="57"/>
      <c r="P45" s="57"/>
      <c r="Q45" s="43"/>
    </row>
    <row r="46" spans="1:17" ht="15.75" customHeight="1" x14ac:dyDescent="0.25">
      <c r="A46" s="88"/>
      <c r="B46" s="87"/>
      <c r="C46" s="87"/>
      <c r="D46" s="43" t="s">
        <v>95</v>
      </c>
      <c r="E46" s="44" t="s">
        <v>102</v>
      </c>
      <c r="F46" s="45" t="s">
        <v>15</v>
      </c>
      <c r="G46" s="45" t="s">
        <v>15</v>
      </c>
      <c r="H46" s="45" t="s">
        <v>15</v>
      </c>
      <c r="I46" s="57"/>
      <c r="J46" s="57"/>
      <c r="K46" s="57">
        <v>0</v>
      </c>
      <c r="L46" s="57">
        <v>0</v>
      </c>
      <c r="M46" s="57">
        <v>0</v>
      </c>
      <c r="N46" s="57">
        <v>0</v>
      </c>
      <c r="O46" s="57"/>
      <c r="P46" s="57"/>
      <c r="Q46" s="43"/>
    </row>
    <row r="47" spans="1:17" ht="31.5" customHeight="1" x14ac:dyDescent="0.25">
      <c r="A47" s="88"/>
      <c r="B47" s="87"/>
      <c r="C47" s="87"/>
      <c r="D47" s="43" t="s">
        <v>96</v>
      </c>
      <c r="E47" s="44" t="s">
        <v>103</v>
      </c>
      <c r="F47" s="45" t="s">
        <v>15</v>
      </c>
      <c r="G47" s="45" t="s">
        <v>15</v>
      </c>
      <c r="H47" s="45" t="s">
        <v>15</v>
      </c>
      <c r="I47" s="57"/>
      <c r="J47" s="57"/>
      <c r="K47" s="57">
        <v>0</v>
      </c>
      <c r="L47" s="57">
        <v>0</v>
      </c>
      <c r="M47" s="57">
        <v>0</v>
      </c>
      <c r="N47" s="57">
        <v>0</v>
      </c>
      <c r="O47" s="57"/>
      <c r="P47" s="57"/>
      <c r="Q47" s="43"/>
    </row>
    <row r="48" spans="1:17" ht="31.5" customHeight="1" x14ac:dyDescent="0.25">
      <c r="A48" s="88"/>
      <c r="B48" s="87"/>
      <c r="C48" s="87"/>
      <c r="D48" s="43" t="s">
        <v>97</v>
      </c>
      <c r="E48" s="44" t="s">
        <v>104</v>
      </c>
      <c r="F48" s="45" t="s">
        <v>15</v>
      </c>
      <c r="G48" s="45" t="s">
        <v>15</v>
      </c>
      <c r="H48" s="45" t="s">
        <v>15</v>
      </c>
      <c r="I48" s="57"/>
      <c r="J48" s="57"/>
      <c r="K48" s="57">
        <v>0</v>
      </c>
      <c r="L48" s="57">
        <v>0</v>
      </c>
      <c r="M48" s="57">
        <v>0</v>
      </c>
      <c r="N48" s="57">
        <v>0</v>
      </c>
      <c r="O48" s="57"/>
      <c r="P48" s="57"/>
      <c r="Q48" s="43"/>
    </row>
    <row r="49" spans="1:17" ht="47.25" customHeight="1" x14ac:dyDescent="0.25">
      <c r="A49" s="88"/>
      <c r="B49" s="87"/>
      <c r="C49" s="87"/>
      <c r="D49" s="43" t="s">
        <v>98</v>
      </c>
      <c r="E49" s="44" t="s">
        <v>105</v>
      </c>
      <c r="F49" s="45" t="s">
        <v>15</v>
      </c>
      <c r="G49" s="45" t="s">
        <v>15</v>
      </c>
      <c r="H49" s="45" t="s">
        <v>15</v>
      </c>
      <c r="I49" s="57">
        <v>3225.85</v>
      </c>
      <c r="J49" s="57">
        <v>2656.4942099999998</v>
      </c>
      <c r="K49" s="57">
        <v>3161.1</v>
      </c>
      <c r="L49" s="57">
        <v>573.49479000000008</v>
      </c>
      <c r="M49" s="57">
        <v>3335.5168599999997</v>
      </c>
      <c r="N49" s="57">
        <v>3192.64626</v>
      </c>
      <c r="O49" s="57"/>
      <c r="P49" s="57"/>
      <c r="Q49" s="43"/>
    </row>
    <row r="50" spans="1:17" ht="31.5" customHeight="1" x14ac:dyDescent="0.25">
      <c r="A50" s="88"/>
      <c r="B50" s="87"/>
      <c r="C50" s="87"/>
      <c r="D50" s="43" t="s">
        <v>99</v>
      </c>
      <c r="E50" s="44" t="s">
        <v>106</v>
      </c>
      <c r="F50" s="45" t="s">
        <v>15</v>
      </c>
      <c r="G50" s="45" t="s">
        <v>15</v>
      </c>
      <c r="H50" s="45" t="s">
        <v>15</v>
      </c>
      <c r="I50" s="57"/>
      <c r="J50" s="57"/>
      <c r="K50" s="57">
        <v>0</v>
      </c>
      <c r="L50" s="57">
        <v>0</v>
      </c>
      <c r="M50" s="57">
        <v>0</v>
      </c>
      <c r="N50" s="57">
        <v>0</v>
      </c>
      <c r="O50" s="57"/>
      <c r="P50" s="57"/>
      <c r="Q50" s="43"/>
    </row>
    <row r="51" spans="1:17" ht="31.5" customHeight="1" x14ac:dyDescent="0.25">
      <c r="A51" s="88"/>
      <c r="B51" s="87"/>
      <c r="C51" s="87"/>
      <c r="D51" s="43" t="s">
        <v>100</v>
      </c>
      <c r="E51" s="44" t="s">
        <v>107</v>
      </c>
      <c r="F51" s="45" t="s">
        <v>15</v>
      </c>
      <c r="G51" s="45" t="s">
        <v>15</v>
      </c>
      <c r="H51" s="45" t="s">
        <v>15</v>
      </c>
      <c r="I51" s="57"/>
      <c r="J51" s="57"/>
      <c r="K51" s="57">
        <v>0</v>
      </c>
      <c r="L51" s="57">
        <v>0</v>
      </c>
      <c r="M51" s="57">
        <v>0</v>
      </c>
      <c r="N51" s="57">
        <v>0</v>
      </c>
      <c r="O51" s="57"/>
      <c r="P51" s="57"/>
      <c r="Q51" s="43"/>
    </row>
    <row r="52" spans="1:17" hidden="1" outlineLevel="1" x14ac:dyDescent="0.25">
      <c r="A52" s="88">
        <v>4</v>
      </c>
      <c r="B52" s="87" t="s">
        <v>93</v>
      </c>
      <c r="C52" s="87">
        <v>4</v>
      </c>
      <c r="D52" s="54" t="s">
        <v>65</v>
      </c>
      <c r="E52" s="54"/>
      <c r="F52" s="54"/>
      <c r="G52" s="54"/>
      <c r="H52" s="54"/>
      <c r="I52" s="58">
        <f t="shared" ref="I52:P52" si="5">SUM(I54:I60)</f>
        <v>0</v>
      </c>
      <c r="J52" s="58">
        <f t="shared" si="5"/>
        <v>0</v>
      </c>
      <c r="K52" s="58">
        <f t="shared" si="5"/>
        <v>0</v>
      </c>
      <c r="L52" s="58">
        <f t="shared" si="5"/>
        <v>0</v>
      </c>
      <c r="M52" s="58">
        <f t="shared" si="5"/>
        <v>0</v>
      </c>
      <c r="N52" s="58">
        <f t="shared" si="5"/>
        <v>0</v>
      </c>
      <c r="O52" s="58">
        <f t="shared" si="5"/>
        <v>0</v>
      </c>
      <c r="P52" s="58">
        <f t="shared" si="5"/>
        <v>0</v>
      </c>
      <c r="Q52" s="52"/>
    </row>
    <row r="53" spans="1:17" hidden="1" outlineLevel="1" x14ac:dyDescent="0.25">
      <c r="A53" s="88"/>
      <c r="B53" s="87"/>
      <c r="C53" s="87"/>
      <c r="D53" s="43" t="s">
        <v>64</v>
      </c>
      <c r="E53" s="43"/>
      <c r="F53" s="43"/>
      <c r="G53" s="43"/>
      <c r="H53" s="43"/>
      <c r="I53" s="57"/>
      <c r="J53" s="57"/>
      <c r="K53" s="57"/>
      <c r="L53" s="57"/>
      <c r="M53" s="57"/>
      <c r="N53" s="57"/>
      <c r="O53" s="57"/>
      <c r="P53" s="57"/>
      <c r="Q53" s="43"/>
    </row>
    <row r="54" spans="1:17" ht="31.5" hidden="1" customHeight="1" outlineLevel="1" x14ac:dyDescent="0.25">
      <c r="A54" s="88"/>
      <c r="B54" s="87"/>
      <c r="C54" s="87"/>
      <c r="D54" s="43" t="s">
        <v>94</v>
      </c>
      <c r="E54" s="44" t="s">
        <v>101</v>
      </c>
      <c r="F54" s="43"/>
      <c r="G54" s="43"/>
      <c r="H54" s="43"/>
      <c r="I54" s="57"/>
      <c r="J54" s="57"/>
      <c r="K54" s="57"/>
      <c r="L54" s="57"/>
      <c r="M54" s="57"/>
      <c r="N54" s="57"/>
      <c r="O54" s="57"/>
      <c r="P54" s="57"/>
      <c r="Q54" s="43"/>
    </row>
    <row r="55" spans="1:17" ht="15.75" hidden="1" customHeight="1" outlineLevel="1" x14ac:dyDescent="0.25">
      <c r="A55" s="88"/>
      <c r="B55" s="87"/>
      <c r="C55" s="87"/>
      <c r="D55" s="43" t="s">
        <v>95</v>
      </c>
      <c r="E55" s="44" t="s">
        <v>102</v>
      </c>
      <c r="F55" s="43"/>
      <c r="G55" s="43"/>
      <c r="H55" s="43"/>
      <c r="I55" s="57"/>
      <c r="J55" s="57"/>
      <c r="K55" s="57"/>
      <c r="L55" s="57"/>
      <c r="M55" s="57"/>
      <c r="N55" s="57"/>
      <c r="O55" s="57"/>
      <c r="P55" s="57"/>
      <c r="Q55" s="43"/>
    </row>
    <row r="56" spans="1:17" ht="31.5" hidden="1" customHeight="1" outlineLevel="1" x14ac:dyDescent="0.25">
      <c r="A56" s="88"/>
      <c r="B56" s="87"/>
      <c r="C56" s="87"/>
      <c r="D56" s="43" t="s">
        <v>96</v>
      </c>
      <c r="E56" s="44" t="s">
        <v>103</v>
      </c>
      <c r="F56" s="43"/>
      <c r="G56" s="43"/>
      <c r="H56" s="43"/>
      <c r="I56" s="57"/>
      <c r="J56" s="57"/>
      <c r="K56" s="57"/>
      <c r="L56" s="57"/>
      <c r="M56" s="57"/>
      <c r="N56" s="57"/>
      <c r="O56" s="57"/>
      <c r="P56" s="57"/>
      <c r="Q56" s="43"/>
    </row>
    <row r="57" spans="1:17" ht="31.5" hidden="1" customHeight="1" outlineLevel="1" x14ac:dyDescent="0.25">
      <c r="A57" s="88"/>
      <c r="B57" s="87"/>
      <c r="C57" s="87"/>
      <c r="D57" s="43" t="s">
        <v>97</v>
      </c>
      <c r="E57" s="44" t="s">
        <v>104</v>
      </c>
      <c r="F57" s="43"/>
      <c r="G57" s="43"/>
      <c r="H57" s="43"/>
      <c r="I57" s="57"/>
      <c r="J57" s="57"/>
      <c r="K57" s="57"/>
      <c r="L57" s="57"/>
      <c r="M57" s="57"/>
      <c r="N57" s="57"/>
      <c r="O57" s="57"/>
      <c r="P57" s="57"/>
      <c r="Q57" s="43"/>
    </row>
    <row r="58" spans="1:17" ht="47.25" hidden="1" customHeight="1" outlineLevel="1" x14ac:dyDescent="0.25">
      <c r="A58" s="88"/>
      <c r="B58" s="87"/>
      <c r="C58" s="87"/>
      <c r="D58" s="43" t="s">
        <v>98</v>
      </c>
      <c r="E58" s="44" t="s">
        <v>105</v>
      </c>
      <c r="F58" s="43"/>
      <c r="G58" s="43"/>
      <c r="H58" s="43"/>
      <c r="I58" s="57"/>
      <c r="J58" s="57"/>
      <c r="K58" s="57"/>
      <c r="L58" s="57"/>
      <c r="M58" s="57"/>
      <c r="N58" s="57"/>
      <c r="O58" s="57"/>
      <c r="P58" s="57"/>
      <c r="Q58" s="43"/>
    </row>
    <row r="59" spans="1:17" ht="31.5" hidden="1" customHeight="1" outlineLevel="1" x14ac:dyDescent="0.25">
      <c r="A59" s="88"/>
      <c r="B59" s="87"/>
      <c r="C59" s="87"/>
      <c r="D59" s="43" t="s">
        <v>99</v>
      </c>
      <c r="E59" s="44" t="s">
        <v>106</v>
      </c>
      <c r="F59" s="43"/>
      <c r="G59" s="43"/>
      <c r="H59" s="43"/>
      <c r="I59" s="57"/>
      <c r="J59" s="57"/>
      <c r="K59" s="57"/>
      <c r="L59" s="57"/>
      <c r="M59" s="57"/>
      <c r="N59" s="57"/>
      <c r="O59" s="57"/>
      <c r="P59" s="57"/>
      <c r="Q59" s="43"/>
    </row>
    <row r="60" spans="1:17" ht="31.5" hidden="1" customHeight="1" outlineLevel="1" x14ac:dyDescent="0.25">
      <c r="A60" s="88"/>
      <c r="B60" s="87"/>
      <c r="C60" s="87"/>
      <c r="D60" s="43" t="s">
        <v>100</v>
      </c>
      <c r="E60" s="44" t="s">
        <v>107</v>
      </c>
      <c r="F60" s="43"/>
      <c r="G60" s="43"/>
      <c r="H60" s="43"/>
      <c r="I60" s="57"/>
      <c r="J60" s="57"/>
      <c r="K60" s="57"/>
      <c r="L60" s="57"/>
      <c r="M60" s="57"/>
      <c r="N60" s="57"/>
      <c r="O60" s="57"/>
      <c r="P60" s="57"/>
      <c r="Q60" s="43"/>
    </row>
    <row r="61" spans="1:17" hidden="1" outlineLevel="1" x14ac:dyDescent="0.25">
      <c r="A61" s="88">
        <v>5</v>
      </c>
      <c r="B61" s="87" t="s">
        <v>93</v>
      </c>
      <c r="C61" s="87">
        <v>5</v>
      </c>
      <c r="D61" s="54" t="s">
        <v>65</v>
      </c>
      <c r="E61" s="54"/>
      <c r="F61" s="54"/>
      <c r="G61" s="54"/>
      <c r="H61" s="54"/>
      <c r="I61" s="58">
        <f t="shared" ref="I61:P61" si="6">SUM(I63:I69)</f>
        <v>0</v>
      </c>
      <c r="J61" s="58">
        <f t="shared" si="6"/>
        <v>0</v>
      </c>
      <c r="K61" s="58">
        <f t="shared" si="6"/>
        <v>0</v>
      </c>
      <c r="L61" s="58">
        <f t="shared" si="6"/>
        <v>0</v>
      </c>
      <c r="M61" s="58">
        <f t="shared" si="6"/>
        <v>0</v>
      </c>
      <c r="N61" s="58">
        <f t="shared" si="6"/>
        <v>0</v>
      </c>
      <c r="O61" s="58">
        <f t="shared" si="6"/>
        <v>0</v>
      </c>
      <c r="P61" s="58">
        <f t="shared" si="6"/>
        <v>0</v>
      </c>
      <c r="Q61" s="52"/>
    </row>
    <row r="62" spans="1:17" hidden="1" outlineLevel="1" x14ac:dyDescent="0.25">
      <c r="A62" s="88"/>
      <c r="B62" s="87"/>
      <c r="C62" s="87"/>
      <c r="D62" s="43" t="s">
        <v>64</v>
      </c>
      <c r="E62" s="43"/>
      <c r="F62" s="43"/>
      <c r="G62" s="43"/>
      <c r="H62" s="43"/>
      <c r="I62" s="57"/>
      <c r="J62" s="57"/>
      <c r="K62" s="57"/>
      <c r="L62" s="57"/>
      <c r="M62" s="57"/>
      <c r="N62" s="57"/>
      <c r="O62" s="57"/>
      <c r="P62" s="57"/>
      <c r="Q62" s="43"/>
    </row>
    <row r="63" spans="1:17" ht="31.5" hidden="1" customHeight="1" outlineLevel="1" x14ac:dyDescent="0.25">
      <c r="A63" s="88"/>
      <c r="B63" s="87"/>
      <c r="C63" s="87"/>
      <c r="D63" s="43" t="s">
        <v>94</v>
      </c>
      <c r="E63" s="44" t="s">
        <v>101</v>
      </c>
      <c r="F63" s="43"/>
      <c r="G63" s="43"/>
      <c r="H63" s="43"/>
      <c r="I63" s="57"/>
      <c r="J63" s="57"/>
      <c r="K63" s="57"/>
      <c r="L63" s="57"/>
      <c r="M63" s="57"/>
      <c r="N63" s="57"/>
      <c r="O63" s="57"/>
      <c r="P63" s="57"/>
      <c r="Q63" s="43"/>
    </row>
    <row r="64" spans="1:17" ht="15.75" hidden="1" customHeight="1" outlineLevel="1" x14ac:dyDescent="0.25">
      <c r="A64" s="88"/>
      <c r="B64" s="87"/>
      <c r="C64" s="87"/>
      <c r="D64" s="43" t="s">
        <v>95</v>
      </c>
      <c r="E64" s="44" t="s">
        <v>102</v>
      </c>
      <c r="F64" s="43"/>
      <c r="G64" s="43"/>
      <c r="H64" s="43"/>
      <c r="I64" s="57"/>
      <c r="J64" s="57"/>
      <c r="K64" s="57"/>
      <c r="L64" s="57"/>
      <c r="M64" s="57"/>
      <c r="N64" s="57"/>
      <c r="O64" s="57"/>
      <c r="P64" s="57"/>
      <c r="Q64" s="43"/>
    </row>
    <row r="65" spans="1:17" ht="31.5" hidden="1" customHeight="1" outlineLevel="1" x14ac:dyDescent="0.25">
      <c r="A65" s="88"/>
      <c r="B65" s="87"/>
      <c r="C65" s="87"/>
      <c r="D65" s="43" t="s">
        <v>96</v>
      </c>
      <c r="E65" s="44" t="s">
        <v>103</v>
      </c>
      <c r="F65" s="43"/>
      <c r="G65" s="43"/>
      <c r="H65" s="43"/>
      <c r="I65" s="57"/>
      <c r="J65" s="57"/>
      <c r="K65" s="57"/>
      <c r="L65" s="57"/>
      <c r="M65" s="57"/>
      <c r="N65" s="57"/>
      <c r="O65" s="57"/>
      <c r="P65" s="57"/>
      <c r="Q65" s="43"/>
    </row>
    <row r="66" spans="1:17" ht="31.5" hidden="1" customHeight="1" outlineLevel="1" x14ac:dyDescent="0.25">
      <c r="A66" s="88"/>
      <c r="B66" s="87"/>
      <c r="C66" s="87"/>
      <c r="D66" s="43" t="s">
        <v>97</v>
      </c>
      <c r="E66" s="44" t="s">
        <v>104</v>
      </c>
      <c r="F66" s="43"/>
      <c r="G66" s="43"/>
      <c r="H66" s="43"/>
      <c r="I66" s="57"/>
      <c r="J66" s="57"/>
      <c r="K66" s="57"/>
      <c r="L66" s="57"/>
      <c r="M66" s="57"/>
      <c r="N66" s="57"/>
      <c r="O66" s="57"/>
      <c r="P66" s="57"/>
      <c r="Q66" s="43"/>
    </row>
    <row r="67" spans="1:17" ht="47.25" hidden="1" customHeight="1" outlineLevel="1" x14ac:dyDescent="0.25">
      <c r="A67" s="88"/>
      <c r="B67" s="87"/>
      <c r="C67" s="87"/>
      <c r="D67" s="43" t="s">
        <v>98</v>
      </c>
      <c r="E67" s="44" t="s">
        <v>105</v>
      </c>
      <c r="F67" s="43"/>
      <c r="G67" s="43"/>
      <c r="H67" s="43"/>
      <c r="I67" s="57"/>
      <c r="J67" s="57"/>
      <c r="K67" s="57"/>
      <c r="L67" s="57"/>
      <c r="M67" s="57"/>
      <c r="N67" s="57"/>
      <c r="O67" s="57"/>
      <c r="P67" s="57"/>
      <c r="Q67" s="43"/>
    </row>
    <row r="68" spans="1:17" ht="31.5" hidden="1" customHeight="1" outlineLevel="1" x14ac:dyDescent="0.25">
      <c r="A68" s="88"/>
      <c r="B68" s="87"/>
      <c r="C68" s="87"/>
      <c r="D68" s="43" t="s">
        <v>99</v>
      </c>
      <c r="E68" s="44" t="s">
        <v>106</v>
      </c>
      <c r="F68" s="43"/>
      <c r="G68" s="43"/>
      <c r="H68" s="43"/>
      <c r="I68" s="57"/>
      <c r="J68" s="57"/>
      <c r="K68" s="57"/>
      <c r="L68" s="57"/>
      <c r="M68" s="57"/>
      <c r="N68" s="57"/>
      <c r="O68" s="57"/>
      <c r="P68" s="57"/>
      <c r="Q68" s="43"/>
    </row>
    <row r="69" spans="1:17" ht="31.5" hidden="1" customHeight="1" outlineLevel="1" x14ac:dyDescent="0.25">
      <c r="A69" s="88"/>
      <c r="B69" s="87"/>
      <c r="C69" s="87"/>
      <c r="D69" s="43" t="s">
        <v>100</v>
      </c>
      <c r="E69" s="44" t="s">
        <v>107</v>
      </c>
      <c r="F69" s="43"/>
      <c r="G69" s="43"/>
      <c r="H69" s="43"/>
      <c r="I69" s="57"/>
      <c r="J69" s="57"/>
      <c r="K69" s="57"/>
      <c r="L69" s="57"/>
      <c r="M69" s="57"/>
      <c r="N69" s="57"/>
      <c r="O69" s="57"/>
      <c r="P69" s="57"/>
      <c r="Q69" s="43"/>
    </row>
    <row r="70" spans="1:17" hidden="1" outlineLevel="1" x14ac:dyDescent="0.25">
      <c r="A70" s="88">
        <v>6</v>
      </c>
      <c r="B70" s="87" t="s">
        <v>93</v>
      </c>
      <c r="C70" s="87">
        <v>6</v>
      </c>
      <c r="D70" s="54" t="s">
        <v>65</v>
      </c>
      <c r="E70" s="54"/>
      <c r="F70" s="54"/>
      <c r="G70" s="54"/>
      <c r="H70" s="54"/>
      <c r="I70" s="58">
        <f t="shared" ref="I70:P70" si="7">SUM(I72:I78)</f>
        <v>0</v>
      </c>
      <c r="J70" s="58">
        <f t="shared" si="7"/>
        <v>0</v>
      </c>
      <c r="K70" s="58">
        <f t="shared" si="7"/>
        <v>0</v>
      </c>
      <c r="L70" s="58">
        <f t="shared" si="7"/>
        <v>0</v>
      </c>
      <c r="M70" s="58">
        <f t="shared" si="7"/>
        <v>0</v>
      </c>
      <c r="N70" s="58">
        <f t="shared" si="7"/>
        <v>0</v>
      </c>
      <c r="O70" s="58">
        <f t="shared" si="7"/>
        <v>0</v>
      </c>
      <c r="P70" s="58">
        <f t="shared" si="7"/>
        <v>0</v>
      </c>
      <c r="Q70" s="52"/>
    </row>
    <row r="71" spans="1:17" hidden="1" outlineLevel="1" x14ac:dyDescent="0.25">
      <c r="A71" s="88"/>
      <c r="B71" s="87"/>
      <c r="C71" s="87"/>
      <c r="D71" s="43" t="s">
        <v>64</v>
      </c>
      <c r="E71" s="43"/>
      <c r="F71" s="43"/>
      <c r="G71" s="43"/>
      <c r="H71" s="43"/>
      <c r="I71" s="57"/>
      <c r="J71" s="57"/>
      <c r="K71" s="57"/>
      <c r="L71" s="57"/>
      <c r="M71" s="57"/>
      <c r="N71" s="57"/>
      <c r="O71" s="57"/>
      <c r="P71" s="57"/>
      <c r="Q71" s="43"/>
    </row>
    <row r="72" spans="1:17" ht="31.5" hidden="1" customHeight="1" outlineLevel="1" x14ac:dyDescent="0.25">
      <c r="A72" s="88"/>
      <c r="B72" s="87"/>
      <c r="C72" s="87"/>
      <c r="D72" s="43" t="s">
        <v>94</v>
      </c>
      <c r="E72" s="44" t="s">
        <v>101</v>
      </c>
      <c r="F72" s="43"/>
      <c r="G72" s="43"/>
      <c r="H72" s="43"/>
      <c r="I72" s="57"/>
      <c r="J72" s="57"/>
      <c r="K72" s="57"/>
      <c r="L72" s="57"/>
      <c r="M72" s="57"/>
      <c r="N72" s="57"/>
      <c r="O72" s="57"/>
      <c r="P72" s="57"/>
      <c r="Q72" s="43"/>
    </row>
    <row r="73" spans="1:17" ht="15.75" hidden="1" customHeight="1" outlineLevel="1" x14ac:dyDescent="0.25">
      <c r="A73" s="88"/>
      <c r="B73" s="87"/>
      <c r="C73" s="87"/>
      <c r="D73" s="43" t="s">
        <v>95</v>
      </c>
      <c r="E73" s="44" t="s">
        <v>102</v>
      </c>
      <c r="F73" s="43"/>
      <c r="G73" s="43"/>
      <c r="H73" s="43"/>
      <c r="I73" s="57"/>
      <c r="J73" s="57"/>
      <c r="K73" s="57"/>
      <c r="L73" s="57"/>
      <c r="M73" s="57"/>
      <c r="N73" s="57"/>
      <c r="O73" s="57"/>
      <c r="P73" s="57"/>
      <c r="Q73" s="43"/>
    </row>
    <row r="74" spans="1:17" ht="31.5" hidden="1" customHeight="1" outlineLevel="1" x14ac:dyDescent="0.25">
      <c r="A74" s="88"/>
      <c r="B74" s="87"/>
      <c r="C74" s="87"/>
      <c r="D74" s="43" t="s">
        <v>96</v>
      </c>
      <c r="E74" s="44" t="s">
        <v>103</v>
      </c>
      <c r="F74" s="43"/>
      <c r="G74" s="43"/>
      <c r="H74" s="43"/>
      <c r="I74" s="57"/>
      <c r="J74" s="57"/>
      <c r="K74" s="57"/>
      <c r="L74" s="57"/>
      <c r="M74" s="57"/>
      <c r="N74" s="57"/>
      <c r="O74" s="57"/>
      <c r="P74" s="57"/>
      <c r="Q74" s="43"/>
    </row>
    <row r="75" spans="1:17" ht="31.5" hidden="1" customHeight="1" outlineLevel="1" x14ac:dyDescent="0.25">
      <c r="A75" s="88"/>
      <c r="B75" s="87"/>
      <c r="C75" s="87"/>
      <c r="D75" s="43" t="s">
        <v>97</v>
      </c>
      <c r="E75" s="44" t="s">
        <v>104</v>
      </c>
      <c r="F75" s="43"/>
      <c r="G75" s="43"/>
      <c r="H75" s="43"/>
      <c r="I75" s="57"/>
      <c r="J75" s="57"/>
      <c r="K75" s="57"/>
      <c r="L75" s="57"/>
      <c r="M75" s="57"/>
      <c r="N75" s="57"/>
      <c r="O75" s="57"/>
      <c r="P75" s="57"/>
      <c r="Q75" s="43"/>
    </row>
    <row r="76" spans="1:17" ht="47.25" hidden="1" customHeight="1" outlineLevel="1" x14ac:dyDescent="0.25">
      <c r="A76" s="88"/>
      <c r="B76" s="87"/>
      <c r="C76" s="87"/>
      <c r="D76" s="43" t="s">
        <v>98</v>
      </c>
      <c r="E76" s="44" t="s">
        <v>105</v>
      </c>
      <c r="F76" s="43"/>
      <c r="G76" s="43"/>
      <c r="H76" s="43"/>
      <c r="I76" s="57"/>
      <c r="J76" s="57"/>
      <c r="K76" s="57"/>
      <c r="L76" s="57"/>
      <c r="M76" s="57"/>
      <c r="N76" s="57"/>
      <c r="O76" s="57"/>
      <c r="P76" s="57"/>
      <c r="Q76" s="43"/>
    </row>
    <row r="77" spans="1:17" ht="31.5" hidden="1" customHeight="1" outlineLevel="1" x14ac:dyDescent="0.25">
      <c r="A77" s="88"/>
      <c r="B77" s="87"/>
      <c r="C77" s="87"/>
      <c r="D77" s="43" t="s">
        <v>99</v>
      </c>
      <c r="E77" s="44" t="s">
        <v>106</v>
      </c>
      <c r="F77" s="43"/>
      <c r="G77" s="43"/>
      <c r="H77" s="43"/>
      <c r="I77" s="57"/>
      <c r="J77" s="57"/>
      <c r="K77" s="57"/>
      <c r="L77" s="57"/>
      <c r="M77" s="57"/>
      <c r="N77" s="57"/>
      <c r="O77" s="57"/>
      <c r="P77" s="57"/>
      <c r="Q77" s="43"/>
    </row>
    <row r="78" spans="1:17" ht="31.5" hidden="1" customHeight="1" outlineLevel="1" x14ac:dyDescent="0.25">
      <c r="A78" s="88"/>
      <c r="B78" s="87"/>
      <c r="C78" s="87"/>
      <c r="D78" s="43" t="s">
        <v>100</v>
      </c>
      <c r="E78" s="44" t="s">
        <v>107</v>
      </c>
      <c r="F78" s="43"/>
      <c r="G78" s="43"/>
      <c r="H78" s="43"/>
      <c r="I78" s="57"/>
      <c r="J78" s="57"/>
      <c r="K78" s="57"/>
      <c r="L78" s="57"/>
      <c r="M78" s="57"/>
      <c r="N78" s="57"/>
      <c r="O78" s="57"/>
      <c r="P78" s="57"/>
      <c r="Q78" s="43"/>
    </row>
    <row r="79" spans="1:17" hidden="1" outlineLevel="1" x14ac:dyDescent="0.25">
      <c r="A79" s="88">
        <v>7</v>
      </c>
      <c r="B79" s="87" t="s">
        <v>93</v>
      </c>
      <c r="C79" s="87">
        <v>7</v>
      </c>
      <c r="D79" s="54" t="s">
        <v>65</v>
      </c>
      <c r="E79" s="54"/>
      <c r="F79" s="54"/>
      <c r="G79" s="54"/>
      <c r="H79" s="54"/>
      <c r="I79" s="58">
        <f t="shared" ref="I79:P79" si="8">SUM(I81:I87)</f>
        <v>0</v>
      </c>
      <c r="J79" s="58">
        <f t="shared" si="8"/>
        <v>0</v>
      </c>
      <c r="K79" s="58">
        <f t="shared" si="8"/>
        <v>0</v>
      </c>
      <c r="L79" s="58">
        <f t="shared" si="8"/>
        <v>0</v>
      </c>
      <c r="M79" s="58">
        <f t="shared" si="8"/>
        <v>0</v>
      </c>
      <c r="N79" s="58">
        <f t="shared" si="8"/>
        <v>0</v>
      </c>
      <c r="O79" s="58">
        <f t="shared" si="8"/>
        <v>0</v>
      </c>
      <c r="P79" s="58">
        <f t="shared" si="8"/>
        <v>0</v>
      </c>
      <c r="Q79" s="52"/>
    </row>
    <row r="80" spans="1:17" hidden="1" outlineLevel="1" x14ac:dyDescent="0.25">
      <c r="A80" s="88"/>
      <c r="B80" s="87"/>
      <c r="C80" s="87"/>
      <c r="D80" s="43" t="s">
        <v>64</v>
      </c>
      <c r="E80" s="43"/>
      <c r="F80" s="43"/>
      <c r="G80" s="43"/>
      <c r="H80" s="43"/>
      <c r="I80" s="57"/>
      <c r="J80" s="57"/>
      <c r="K80" s="57"/>
      <c r="L80" s="57"/>
      <c r="M80" s="57"/>
      <c r="N80" s="57"/>
      <c r="O80" s="57"/>
      <c r="P80" s="57"/>
      <c r="Q80" s="43"/>
    </row>
    <row r="81" spans="1:17" ht="31.5" hidden="1" customHeight="1" outlineLevel="1" x14ac:dyDescent="0.25">
      <c r="A81" s="88"/>
      <c r="B81" s="87"/>
      <c r="C81" s="87"/>
      <c r="D81" s="43" t="s">
        <v>94</v>
      </c>
      <c r="E81" s="44" t="s">
        <v>101</v>
      </c>
      <c r="F81" s="43"/>
      <c r="G81" s="43"/>
      <c r="H81" s="43"/>
      <c r="I81" s="57"/>
      <c r="J81" s="57"/>
      <c r="K81" s="57"/>
      <c r="L81" s="57"/>
      <c r="M81" s="57"/>
      <c r="N81" s="57"/>
      <c r="O81" s="57"/>
      <c r="P81" s="57"/>
      <c r="Q81" s="43"/>
    </row>
    <row r="82" spans="1:17" ht="15.75" hidden="1" customHeight="1" outlineLevel="1" x14ac:dyDescent="0.25">
      <c r="A82" s="88"/>
      <c r="B82" s="87"/>
      <c r="C82" s="87"/>
      <c r="D82" s="43" t="s">
        <v>95</v>
      </c>
      <c r="E82" s="44" t="s">
        <v>102</v>
      </c>
      <c r="F82" s="43"/>
      <c r="G82" s="43"/>
      <c r="H82" s="43"/>
      <c r="I82" s="57"/>
      <c r="J82" s="57"/>
      <c r="K82" s="57"/>
      <c r="L82" s="57"/>
      <c r="M82" s="57"/>
      <c r="N82" s="57"/>
      <c r="O82" s="57"/>
      <c r="P82" s="57"/>
      <c r="Q82" s="43"/>
    </row>
    <row r="83" spans="1:17" ht="31.5" hidden="1" customHeight="1" outlineLevel="1" x14ac:dyDescent="0.25">
      <c r="A83" s="88"/>
      <c r="B83" s="87"/>
      <c r="C83" s="87"/>
      <c r="D83" s="43" t="s">
        <v>96</v>
      </c>
      <c r="E83" s="44" t="s">
        <v>103</v>
      </c>
      <c r="F83" s="43"/>
      <c r="G83" s="43"/>
      <c r="H83" s="43"/>
      <c r="I83" s="57"/>
      <c r="J83" s="57"/>
      <c r="K83" s="57"/>
      <c r="L83" s="57"/>
      <c r="M83" s="57"/>
      <c r="N83" s="57"/>
      <c r="O83" s="57"/>
      <c r="P83" s="57"/>
      <c r="Q83" s="43"/>
    </row>
    <row r="84" spans="1:17" ht="31.5" hidden="1" customHeight="1" outlineLevel="1" x14ac:dyDescent="0.25">
      <c r="A84" s="88"/>
      <c r="B84" s="87"/>
      <c r="C84" s="87"/>
      <c r="D84" s="43" t="s">
        <v>97</v>
      </c>
      <c r="E84" s="44" t="s">
        <v>104</v>
      </c>
      <c r="F84" s="43"/>
      <c r="G84" s="43"/>
      <c r="H84" s="43"/>
      <c r="I84" s="57"/>
      <c r="J84" s="57"/>
      <c r="K84" s="57"/>
      <c r="L84" s="57"/>
      <c r="M84" s="57"/>
      <c r="N84" s="57"/>
      <c r="O84" s="57"/>
      <c r="P84" s="57"/>
      <c r="Q84" s="43"/>
    </row>
    <row r="85" spans="1:17" ht="47.25" hidden="1" customHeight="1" outlineLevel="1" x14ac:dyDescent="0.25">
      <c r="A85" s="88"/>
      <c r="B85" s="87"/>
      <c r="C85" s="87"/>
      <c r="D85" s="43" t="s">
        <v>98</v>
      </c>
      <c r="E85" s="44" t="s">
        <v>105</v>
      </c>
      <c r="F85" s="43"/>
      <c r="G85" s="43"/>
      <c r="H85" s="43"/>
      <c r="I85" s="57"/>
      <c r="J85" s="57"/>
      <c r="K85" s="57"/>
      <c r="L85" s="57"/>
      <c r="M85" s="57"/>
      <c r="N85" s="57"/>
      <c r="O85" s="57"/>
      <c r="P85" s="57"/>
      <c r="Q85" s="43"/>
    </row>
    <row r="86" spans="1:17" ht="31.5" hidden="1" customHeight="1" outlineLevel="1" x14ac:dyDescent="0.25">
      <c r="A86" s="88"/>
      <c r="B86" s="87"/>
      <c r="C86" s="87"/>
      <c r="D86" s="43" t="s">
        <v>99</v>
      </c>
      <c r="E86" s="44" t="s">
        <v>106</v>
      </c>
      <c r="F86" s="43"/>
      <c r="G86" s="43"/>
      <c r="H86" s="43"/>
      <c r="I86" s="57"/>
      <c r="J86" s="57"/>
      <c r="K86" s="57"/>
      <c r="L86" s="57"/>
      <c r="M86" s="57"/>
      <c r="N86" s="57"/>
      <c r="O86" s="57"/>
      <c r="P86" s="57"/>
      <c r="Q86" s="43"/>
    </row>
    <row r="87" spans="1:17" ht="31.5" hidden="1" customHeight="1" outlineLevel="1" x14ac:dyDescent="0.25">
      <c r="A87" s="88"/>
      <c r="B87" s="87"/>
      <c r="C87" s="87"/>
      <c r="D87" s="43" t="s">
        <v>100</v>
      </c>
      <c r="E87" s="44" t="s">
        <v>107</v>
      </c>
      <c r="F87" s="43"/>
      <c r="G87" s="43"/>
      <c r="H87" s="43"/>
      <c r="I87" s="57"/>
      <c r="J87" s="57"/>
      <c r="K87" s="57"/>
      <c r="L87" s="57"/>
      <c r="M87" s="57"/>
      <c r="N87" s="57"/>
      <c r="O87" s="57"/>
      <c r="P87" s="57"/>
      <c r="Q87" s="43"/>
    </row>
    <row r="88" spans="1:17" hidden="1" outlineLevel="1" x14ac:dyDescent="0.25">
      <c r="A88" s="88">
        <v>8</v>
      </c>
      <c r="B88" s="87" t="s">
        <v>112</v>
      </c>
      <c r="C88" s="87">
        <v>8</v>
      </c>
      <c r="D88" s="54" t="s">
        <v>65</v>
      </c>
      <c r="E88" s="54"/>
      <c r="F88" s="54"/>
      <c r="G88" s="54"/>
      <c r="H88" s="54"/>
      <c r="I88" s="58">
        <f t="shared" ref="I88:P88" si="9">SUM(I90:I96)</f>
        <v>0</v>
      </c>
      <c r="J88" s="58">
        <f t="shared" si="9"/>
        <v>0</v>
      </c>
      <c r="K88" s="58">
        <f t="shared" si="9"/>
        <v>0</v>
      </c>
      <c r="L88" s="58">
        <f t="shared" si="9"/>
        <v>0</v>
      </c>
      <c r="M88" s="58">
        <f t="shared" si="9"/>
        <v>0</v>
      </c>
      <c r="N88" s="58">
        <f t="shared" si="9"/>
        <v>0</v>
      </c>
      <c r="O88" s="58">
        <f t="shared" si="9"/>
        <v>0</v>
      </c>
      <c r="P88" s="58">
        <f t="shared" si="9"/>
        <v>0</v>
      </c>
      <c r="Q88" s="52"/>
    </row>
    <row r="89" spans="1:17" hidden="1" outlineLevel="1" x14ac:dyDescent="0.25">
      <c r="A89" s="88"/>
      <c r="B89" s="87"/>
      <c r="C89" s="87"/>
      <c r="D89" s="43" t="s">
        <v>64</v>
      </c>
      <c r="E89" s="43"/>
      <c r="F89" s="43"/>
      <c r="G89" s="43"/>
      <c r="H89" s="43"/>
      <c r="I89" s="57"/>
      <c r="J89" s="57"/>
      <c r="K89" s="57"/>
      <c r="L89" s="57"/>
      <c r="M89" s="57"/>
      <c r="N89" s="57"/>
      <c r="O89" s="57"/>
      <c r="P89" s="57"/>
      <c r="Q89" s="43"/>
    </row>
    <row r="90" spans="1:17" ht="31.5" hidden="1" customHeight="1" outlineLevel="1" x14ac:dyDescent="0.25">
      <c r="A90" s="88"/>
      <c r="B90" s="87"/>
      <c r="C90" s="87"/>
      <c r="D90" s="43" t="s">
        <v>94</v>
      </c>
      <c r="E90" s="44" t="s">
        <v>101</v>
      </c>
      <c r="F90" s="43"/>
      <c r="G90" s="43"/>
      <c r="H90" s="43"/>
      <c r="I90" s="57"/>
      <c r="J90" s="57"/>
      <c r="K90" s="57"/>
      <c r="L90" s="57"/>
      <c r="M90" s="57"/>
      <c r="N90" s="57"/>
      <c r="O90" s="57"/>
      <c r="P90" s="57"/>
      <c r="Q90" s="43"/>
    </row>
    <row r="91" spans="1:17" ht="15.75" hidden="1" customHeight="1" outlineLevel="1" x14ac:dyDescent="0.25">
      <c r="A91" s="88"/>
      <c r="B91" s="87"/>
      <c r="C91" s="87"/>
      <c r="D91" s="43" t="s">
        <v>95</v>
      </c>
      <c r="E91" s="44" t="s">
        <v>102</v>
      </c>
      <c r="F91" s="43"/>
      <c r="G91" s="43"/>
      <c r="H91" s="43"/>
      <c r="I91" s="57"/>
      <c r="J91" s="57"/>
      <c r="K91" s="57"/>
      <c r="L91" s="57"/>
      <c r="M91" s="57"/>
      <c r="N91" s="57"/>
      <c r="O91" s="57"/>
      <c r="P91" s="57"/>
      <c r="Q91" s="43"/>
    </row>
    <row r="92" spans="1:17" ht="31.5" hidden="1" customHeight="1" outlineLevel="1" x14ac:dyDescent="0.25">
      <c r="A92" s="88"/>
      <c r="B92" s="87"/>
      <c r="C92" s="87"/>
      <c r="D92" s="43" t="s">
        <v>96</v>
      </c>
      <c r="E92" s="44" t="s">
        <v>103</v>
      </c>
      <c r="F92" s="43"/>
      <c r="G92" s="43"/>
      <c r="H92" s="43"/>
      <c r="I92" s="57"/>
      <c r="J92" s="57"/>
      <c r="K92" s="57"/>
      <c r="L92" s="57"/>
      <c r="M92" s="57"/>
      <c r="N92" s="57"/>
      <c r="O92" s="57"/>
      <c r="P92" s="57"/>
      <c r="Q92" s="43"/>
    </row>
    <row r="93" spans="1:17" ht="31.5" hidden="1" customHeight="1" outlineLevel="1" x14ac:dyDescent="0.25">
      <c r="A93" s="88"/>
      <c r="B93" s="87"/>
      <c r="C93" s="87"/>
      <c r="D93" s="43" t="s">
        <v>97</v>
      </c>
      <c r="E93" s="44" t="s">
        <v>104</v>
      </c>
      <c r="F93" s="43"/>
      <c r="G93" s="43"/>
      <c r="H93" s="43"/>
      <c r="I93" s="57"/>
      <c r="J93" s="57"/>
      <c r="K93" s="57"/>
      <c r="L93" s="57"/>
      <c r="M93" s="57"/>
      <c r="N93" s="57"/>
      <c r="O93" s="57"/>
      <c r="P93" s="57"/>
      <c r="Q93" s="43"/>
    </row>
    <row r="94" spans="1:17" ht="47.25" hidden="1" customHeight="1" outlineLevel="1" x14ac:dyDescent="0.25">
      <c r="A94" s="88"/>
      <c r="B94" s="87"/>
      <c r="C94" s="87"/>
      <c r="D94" s="43" t="s">
        <v>98</v>
      </c>
      <c r="E94" s="44" t="s">
        <v>105</v>
      </c>
      <c r="F94" s="43"/>
      <c r="G94" s="43"/>
      <c r="H94" s="43"/>
      <c r="I94" s="57"/>
      <c r="J94" s="57"/>
      <c r="K94" s="57"/>
      <c r="L94" s="57"/>
      <c r="M94" s="57"/>
      <c r="N94" s="57"/>
      <c r="O94" s="57"/>
      <c r="P94" s="57"/>
      <c r="Q94" s="43"/>
    </row>
    <row r="95" spans="1:17" ht="31.5" hidden="1" customHeight="1" outlineLevel="1" x14ac:dyDescent="0.25">
      <c r="A95" s="88"/>
      <c r="B95" s="87"/>
      <c r="C95" s="87"/>
      <c r="D95" s="43" t="s">
        <v>99</v>
      </c>
      <c r="E95" s="44" t="s">
        <v>106</v>
      </c>
      <c r="F95" s="43"/>
      <c r="G95" s="43"/>
      <c r="H95" s="43"/>
      <c r="I95" s="57"/>
      <c r="J95" s="57"/>
      <c r="K95" s="57"/>
      <c r="L95" s="57"/>
      <c r="M95" s="57"/>
      <c r="N95" s="57"/>
      <c r="O95" s="57"/>
      <c r="P95" s="57"/>
      <c r="Q95" s="43"/>
    </row>
    <row r="96" spans="1:17" ht="31.5" hidden="1" customHeight="1" outlineLevel="1" x14ac:dyDescent="0.25">
      <c r="A96" s="88"/>
      <c r="B96" s="87"/>
      <c r="C96" s="87"/>
      <c r="D96" s="43" t="s">
        <v>100</v>
      </c>
      <c r="E96" s="44" t="s">
        <v>107</v>
      </c>
      <c r="F96" s="43"/>
      <c r="G96" s="43"/>
      <c r="H96" s="43"/>
      <c r="I96" s="57"/>
      <c r="J96" s="57"/>
      <c r="K96" s="57"/>
      <c r="L96" s="57"/>
      <c r="M96" s="57"/>
      <c r="N96" s="57"/>
      <c r="O96" s="57"/>
      <c r="P96" s="57"/>
      <c r="Q96" s="43"/>
    </row>
    <row r="97" spans="1:17" hidden="1" outlineLevel="1" x14ac:dyDescent="0.25">
      <c r="A97" s="88">
        <v>9</v>
      </c>
      <c r="B97" s="87" t="s">
        <v>112</v>
      </c>
      <c r="C97" s="87">
        <v>9</v>
      </c>
      <c r="D97" s="54" t="s">
        <v>65</v>
      </c>
      <c r="E97" s="54"/>
      <c r="F97" s="54"/>
      <c r="G97" s="54"/>
      <c r="H97" s="54"/>
      <c r="I97" s="58">
        <f t="shared" ref="I97:P97" si="10">SUM(I99:I105)</f>
        <v>0</v>
      </c>
      <c r="J97" s="58">
        <f t="shared" si="10"/>
        <v>0</v>
      </c>
      <c r="K97" s="58">
        <f t="shared" si="10"/>
        <v>0</v>
      </c>
      <c r="L97" s="58">
        <f t="shared" si="10"/>
        <v>0</v>
      </c>
      <c r="M97" s="58">
        <f t="shared" si="10"/>
        <v>0</v>
      </c>
      <c r="N97" s="58">
        <f t="shared" si="10"/>
        <v>0</v>
      </c>
      <c r="O97" s="58">
        <f t="shared" si="10"/>
        <v>0</v>
      </c>
      <c r="P97" s="58">
        <f t="shared" si="10"/>
        <v>0</v>
      </c>
      <c r="Q97" s="52"/>
    </row>
    <row r="98" spans="1:17" hidden="1" outlineLevel="1" x14ac:dyDescent="0.25">
      <c r="A98" s="88"/>
      <c r="B98" s="87"/>
      <c r="C98" s="87"/>
      <c r="D98" s="43" t="s">
        <v>64</v>
      </c>
      <c r="E98" s="43"/>
      <c r="F98" s="43"/>
      <c r="G98" s="43"/>
      <c r="H98" s="43"/>
      <c r="I98" s="57"/>
      <c r="J98" s="57"/>
      <c r="K98" s="57"/>
      <c r="L98" s="57"/>
      <c r="M98" s="57"/>
      <c r="N98" s="57"/>
      <c r="O98" s="57"/>
      <c r="P98" s="57"/>
      <c r="Q98" s="43"/>
    </row>
    <row r="99" spans="1:17" ht="31.5" hidden="1" customHeight="1" outlineLevel="1" x14ac:dyDescent="0.25">
      <c r="A99" s="88"/>
      <c r="B99" s="87"/>
      <c r="C99" s="87"/>
      <c r="D99" s="43" t="s">
        <v>94</v>
      </c>
      <c r="E99" s="44" t="s">
        <v>101</v>
      </c>
      <c r="F99" s="43"/>
      <c r="G99" s="43"/>
      <c r="H99" s="43"/>
      <c r="I99" s="57"/>
      <c r="J99" s="57"/>
      <c r="K99" s="57"/>
      <c r="L99" s="57"/>
      <c r="M99" s="57"/>
      <c r="N99" s="57"/>
      <c r="O99" s="57"/>
      <c r="P99" s="57"/>
      <c r="Q99" s="43"/>
    </row>
    <row r="100" spans="1:17" ht="15.75" hidden="1" customHeight="1" outlineLevel="1" x14ac:dyDescent="0.25">
      <c r="A100" s="88"/>
      <c r="B100" s="87"/>
      <c r="C100" s="87"/>
      <c r="D100" s="43" t="s">
        <v>95</v>
      </c>
      <c r="E100" s="44" t="s">
        <v>102</v>
      </c>
      <c r="F100" s="43"/>
      <c r="G100" s="43"/>
      <c r="H100" s="43"/>
      <c r="I100" s="57"/>
      <c r="J100" s="57"/>
      <c r="K100" s="57"/>
      <c r="L100" s="57"/>
      <c r="M100" s="57"/>
      <c r="N100" s="57"/>
      <c r="O100" s="57"/>
      <c r="P100" s="57"/>
      <c r="Q100" s="43"/>
    </row>
    <row r="101" spans="1:17" ht="31.5" hidden="1" customHeight="1" outlineLevel="1" x14ac:dyDescent="0.25">
      <c r="A101" s="88"/>
      <c r="B101" s="87"/>
      <c r="C101" s="87"/>
      <c r="D101" s="43" t="s">
        <v>96</v>
      </c>
      <c r="E101" s="44" t="s">
        <v>103</v>
      </c>
      <c r="F101" s="43"/>
      <c r="G101" s="43"/>
      <c r="H101" s="43"/>
      <c r="I101" s="57"/>
      <c r="J101" s="57"/>
      <c r="K101" s="57"/>
      <c r="L101" s="57"/>
      <c r="M101" s="57"/>
      <c r="N101" s="57"/>
      <c r="O101" s="57"/>
      <c r="P101" s="57"/>
      <c r="Q101" s="43"/>
    </row>
    <row r="102" spans="1:17" ht="31.5" hidden="1" customHeight="1" outlineLevel="1" x14ac:dyDescent="0.25">
      <c r="A102" s="88"/>
      <c r="B102" s="87"/>
      <c r="C102" s="87"/>
      <c r="D102" s="43" t="s">
        <v>97</v>
      </c>
      <c r="E102" s="44" t="s">
        <v>104</v>
      </c>
      <c r="F102" s="43"/>
      <c r="G102" s="43"/>
      <c r="H102" s="43"/>
      <c r="I102" s="57"/>
      <c r="J102" s="57"/>
      <c r="K102" s="57"/>
      <c r="L102" s="57"/>
      <c r="M102" s="57"/>
      <c r="N102" s="57"/>
      <c r="O102" s="57"/>
      <c r="P102" s="57"/>
      <c r="Q102" s="43"/>
    </row>
    <row r="103" spans="1:17" ht="47.25" hidden="1" customHeight="1" outlineLevel="1" x14ac:dyDescent="0.25">
      <c r="A103" s="88"/>
      <c r="B103" s="87"/>
      <c r="C103" s="87"/>
      <c r="D103" s="43" t="s">
        <v>98</v>
      </c>
      <c r="E103" s="44" t="s">
        <v>105</v>
      </c>
      <c r="F103" s="43"/>
      <c r="G103" s="43"/>
      <c r="H103" s="43"/>
      <c r="I103" s="57"/>
      <c r="J103" s="57"/>
      <c r="K103" s="57"/>
      <c r="L103" s="57"/>
      <c r="M103" s="57"/>
      <c r="N103" s="57"/>
      <c r="O103" s="57"/>
      <c r="P103" s="57"/>
      <c r="Q103" s="43"/>
    </row>
    <row r="104" spans="1:17" ht="31.5" hidden="1" customHeight="1" outlineLevel="1" x14ac:dyDescent="0.25">
      <c r="A104" s="88"/>
      <c r="B104" s="87"/>
      <c r="C104" s="87"/>
      <c r="D104" s="43" t="s">
        <v>99</v>
      </c>
      <c r="E104" s="44" t="s">
        <v>106</v>
      </c>
      <c r="F104" s="43"/>
      <c r="G104" s="43"/>
      <c r="H104" s="43"/>
      <c r="I104" s="57"/>
      <c r="J104" s="57"/>
      <c r="K104" s="57"/>
      <c r="L104" s="57"/>
      <c r="M104" s="57"/>
      <c r="N104" s="57"/>
      <c r="O104" s="57"/>
      <c r="P104" s="57"/>
      <c r="Q104" s="43"/>
    </row>
    <row r="105" spans="1:17" ht="31.5" hidden="1" customHeight="1" outlineLevel="1" x14ac:dyDescent="0.25">
      <c r="A105" s="88"/>
      <c r="B105" s="87"/>
      <c r="C105" s="87"/>
      <c r="D105" s="43" t="s">
        <v>100</v>
      </c>
      <c r="E105" s="44" t="s">
        <v>107</v>
      </c>
      <c r="F105" s="43"/>
      <c r="G105" s="43"/>
      <c r="H105" s="43"/>
      <c r="I105" s="57"/>
      <c r="J105" s="57"/>
      <c r="K105" s="57"/>
      <c r="L105" s="57"/>
      <c r="M105" s="57"/>
      <c r="N105" s="57"/>
      <c r="O105" s="57"/>
      <c r="P105" s="57"/>
      <c r="Q105" s="43"/>
    </row>
    <row r="106" spans="1:17" hidden="1" outlineLevel="1" x14ac:dyDescent="0.25">
      <c r="A106" s="88">
        <v>10</v>
      </c>
      <c r="B106" s="87" t="s">
        <v>112</v>
      </c>
      <c r="C106" s="87">
        <v>10</v>
      </c>
      <c r="D106" s="54" t="s">
        <v>65</v>
      </c>
      <c r="E106" s="54"/>
      <c r="F106" s="54"/>
      <c r="G106" s="54"/>
      <c r="H106" s="54"/>
      <c r="I106" s="58">
        <f t="shared" ref="I106:P106" si="11">SUM(I108:I114)</f>
        <v>0</v>
      </c>
      <c r="J106" s="58">
        <f t="shared" si="11"/>
        <v>0</v>
      </c>
      <c r="K106" s="58">
        <f t="shared" si="11"/>
        <v>0</v>
      </c>
      <c r="L106" s="58">
        <f t="shared" si="11"/>
        <v>0</v>
      </c>
      <c r="M106" s="58">
        <f t="shared" si="11"/>
        <v>0</v>
      </c>
      <c r="N106" s="58">
        <f t="shared" si="11"/>
        <v>0</v>
      </c>
      <c r="O106" s="58">
        <f t="shared" si="11"/>
        <v>0</v>
      </c>
      <c r="P106" s="58">
        <f t="shared" si="11"/>
        <v>0</v>
      </c>
      <c r="Q106" s="52"/>
    </row>
    <row r="107" spans="1:17" hidden="1" outlineLevel="1" x14ac:dyDescent="0.25">
      <c r="A107" s="88"/>
      <c r="B107" s="87"/>
      <c r="C107" s="87"/>
      <c r="D107" s="43" t="s">
        <v>64</v>
      </c>
      <c r="E107" s="43"/>
      <c r="F107" s="43"/>
      <c r="G107" s="43"/>
      <c r="H107" s="43"/>
      <c r="I107" s="57"/>
      <c r="J107" s="57"/>
      <c r="K107" s="57"/>
      <c r="L107" s="57"/>
      <c r="M107" s="57"/>
      <c r="N107" s="57"/>
      <c r="O107" s="57"/>
      <c r="P107" s="57"/>
      <c r="Q107" s="43"/>
    </row>
    <row r="108" spans="1:17" ht="31.5" hidden="1" customHeight="1" outlineLevel="1" x14ac:dyDescent="0.25">
      <c r="A108" s="88"/>
      <c r="B108" s="87"/>
      <c r="C108" s="87"/>
      <c r="D108" s="43" t="s">
        <v>94</v>
      </c>
      <c r="E108" s="44" t="s">
        <v>101</v>
      </c>
      <c r="F108" s="43"/>
      <c r="G108" s="43"/>
      <c r="H108" s="43"/>
      <c r="I108" s="57"/>
      <c r="J108" s="57"/>
      <c r="K108" s="57"/>
      <c r="L108" s="57"/>
      <c r="M108" s="57"/>
      <c r="N108" s="57"/>
      <c r="O108" s="57"/>
      <c r="P108" s="57"/>
      <c r="Q108" s="43"/>
    </row>
    <row r="109" spans="1:17" ht="15.75" hidden="1" customHeight="1" outlineLevel="1" x14ac:dyDescent="0.25">
      <c r="A109" s="88"/>
      <c r="B109" s="87"/>
      <c r="C109" s="87"/>
      <c r="D109" s="43" t="s">
        <v>95</v>
      </c>
      <c r="E109" s="44" t="s">
        <v>102</v>
      </c>
      <c r="F109" s="43"/>
      <c r="G109" s="43"/>
      <c r="H109" s="43"/>
      <c r="I109" s="57"/>
      <c r="J109" s="57"/>
      <c r="K109" s="57"/>
      <c r="L109" s="57"/>
      <c r="M109" s="57"/>
      <c r="N109" s="57"/>
      <c r="O109" s="57"/>
      <c r="P109" s="57"/>
      <c r="Q109" s="43"/>
    </row>
    <row r="110" spans="1:17" ht="31.5" hidden="1" customHeight="1" outlineLevel="1" x14ac:dyDescent="0.25">
      <c r="A110" s="88"/>
      <c r="B110" s="87"/>
      <c r="C110" s="87"/>
      <c r="D110" s="43" t="s">
        <v>96</v>
      </c>
      <c r="E110" s="44" t="s">
        <v>103</v>
      </c>
      <c r="F110" s="43"/>
      <c r="G110" s="43"/>
      <c r="H110" s="43"/>
      <c r="I110" s="57"/>
      <c r="J110" s="57"/>
      <c r="K110" s="57"/>
      <c r="L110" s="57"/>
      <c r="M110" s="57"/>
      <c r="N110" s="57"/>
      <c r="O110" s="57"/>
      <c r="P110" s="57"/>
      <c r="Q110" s="43"/>
    </row>
    <row r="111" spans="1:17" ht="31.5" hidden="1" customHeight="1" outlineLevel="1" x14ac:dyDescent="0.25">
      <c r="A111" s="88"/>
      <c r="B111" s="87"/>
      <c r="C111" s="87"/>
      <c r="D111" s="43" t="s">
        <v>97</v>
      </c>
      <c r="E111" s="44" t="s">
        <v>104</v>
      </c>
      <c r="F111" s="43"/>
      <c r="G111" s="43"/>
      <c r="H111" s="43"/>
      <c r="I111" s="57"/>
      <c r="J111" s="57"/>
      <c r="K111" s="57"/>
      <c r="L111" s="57"/>
      <c r="M111" s="57"/>
      <c r="N111" s="57"/>
      <c r="O111" s="57"/>
      <c r="P111" s="57"/>
      <c r="Q111" s="43"/>
    </row>
    <row r="112" spans="1:17" ht="47.25" hidden="1" customHeight="1" outlineLevel="1" x14ac:dyDescent="0.25">
      <c r="A112" s="88"/>
      <c r="B112" s="87"/>
      <c r="C112" s="87"/>
      <c r="D112" s="43" t="s">
        <v>98</v>
      </c>
      <c r="E112" s="44" t="s">
        <v>105</v>
      </c>
      <c r="F112" s="43"/>
      <c r="G112" s="43"/>
      <c r="H112" s="43"/>
      <c r="I112" s="57"/>
      <c r="J112" s="57"/>
      <c r="K112" s="57"/>
      <c r="L112" s="57"/>
      <c r="M112" s="57"/>
      <c r="N112" s="57"/>
      <c r="O112" s="57"/>
      <c r="P112" s="57"/>
      <c r="Q112" s="43"/>
    </row>
    <row r="113" spans="1:17" ht="31.5" hidden="1" customHeight="1" outlineLevel="1" x14ac:dyDescent="0.25">
      <c r="A113" s="88"/>
      <c r="B113" s="87"/>
      <c r="C113" s="87"/>
      <c r="D113" s="43" t="s">
        <v>99</v>
      </c>
      <c r="E113" s="44" t="s">
        <v>106</v>
      </c>
      <c r="F113" s="43"/>
      <c r="G113" s="43"/>
      <c r="H113" s="43"/>
      <c r="I113" s="57"/>
      <c r="J113" s="57"/>
      <c r="K113" s="57"/>
      <c r="L113" s="57"/>
      <c r="M113" s="57"/>
      <c r="N113" s="57"/>
      <c r="O113" s="57"/>
      <c r="P113" s="57"/>
      <c r="Q113" s="43"/>
    </row>
    <row r="114" spans="1:17" ht="31.5" hidden="1" customHeight="1" outlineLevel="1" x14ac:dyDescent="0.25">
      <c r="A114" s="88"/>
      <c r="B114" s="87"/>
      <c r="C114" s="87"/>
      <c r="D114" s="43" t="s">
        <v>100</v>
      </c>
      <c r="E114" s="44" t="s">
        <v>107</v>
      </c>
      <c r="F114" s="43"/>
      <c r="G114" s="43"/>
      <c r="H114" s="43"/>
      <c r="I114" s="57"/>
      <c r="J114" s="57"/>
      <c r="K114" s="57"/>
      <c r="L114" s="57"/>
      <c r="M114" s="57"/>
      <c r="N114" s="57"/>
      <c r="O114" s="57"/>
      <c r="P114" s="57"/>
      <c r="Q114" s="43"/>
    </row>
    <row r="115" spans="1:17" ht="18.75" collapsed="1" x14ac:dyDescent="0.25">
      <c r="A115" s="41"/>
    </row>
    <row r="116" spans="1:17" ht="18.75" x14ac:dyDescent="0.25">
      <c r="A116" s="41"/>
    </row>
    <row r="117" spans="1:17" ht="18.75" customHeight="1" x14ac:dyDescent="0.3">
      <c r="A117" s="76" t="s">
        <v>156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7"/>
      <c r="L117" s="77"/>
      <c r="M117" s="91" t="s">
        <v>157</v>
      </c>
      <c r="N117" s="92"/>
      <c r="P117" s="89"/>
      <c r="Q117" s="90"/>
    </row>
    <row r="118" spans="1:17" ht="18.75" x14ac:dyDescent="0.25">
      <c r="A118" s="41"/>
    </row>
    <row r="119" spans="1:17" ht="18.75" x14ac:dyDescent="0.25">
      <c r="A119" s="41"/>
    </row>
  </sheetData>
  <mergeCells count="57">
    <mergeCell ref="P117:Q117"/>
    <mergeCell ref="M117:N117"/>
    <mergeCell ref="A97:A105"/>
    <mergeCell ref="B97:B105"/>
    <mergeCell ref="C97:C105"/>
    <mergeCell ref="A106:A114"/>
    <mergeCell ref="B106:B114"/>
    <mergeCell ref="C106:C114"/>
    <mergeCell ref="A79:A87"/>
    <mergeCell ref="B79:B87"/>
    <mergeCell ref="C79:C87"/>
    <mergeCell ref="A88:A96"/>
    <mergeCell ref="B88:B96"/>
    <mergeCell ref="C88:C96"/>
    <mergeCell ref="B52:B60"/>
    <mergeCell ref="C52:C60"/>
    <mergeCell ref="A61:A69"/>
    <mergeCell ref="B61:B69"/>
    <mergeCell ref="C61:C69"/>
    <mergeCell ref="A70:A78"/>
    <mergeCell ref="B70:B78"/>
    <mergeCell ref="C70:C78"/>
    <mergeCell ref="I20:P20"/>
    <mergeCell ref="A20:A23"/>
    <mergeCell ref="B20:B23"/>
    <mergeCell ref="C20:C23"/>
    <mergeCell ref="D20:D23"/>
    <mergeCell ref="E20:H21"/>
    <mergeCell ref="A25:A33"/>
    <mergeCell ref="B25:B33"/>
    <mergeCell ref="C25:C33"/>
    <mergeCell ref="A34:A42"/>
    <mergeCell ref="B34:B42"/>
    <mergeCell ref="C34:C42"/>
    <mergeCell ref="A43:A51"/>
    <mergeCell ref="B43:B51"/>
    <mergeCell ref="C43:C51"/>
    <mergeCell ref="A52:A60"/>
    <mergeCell ref="A18:Q18"/>
    <mergeCell ref="A117:J117"/>
    <mergeCell ref="K117:L117"/>
    <mergeCell ref="Q20:Q23"/>
    <mergeCell ref="I21:J22"/>
    <mergeCell ref="K21:N21"/>
    <mergeCell ref="O21:P22"/>
    <mergeCell ref="E22:E23"/>
    <mergeCell ref="F22:F23"/>
    <mergeCell ref="G22:G23"/>
    <mergeCell ref="H22:H23"/>
    <mergeCell ref="K22:L22"/>
    <mergeCell ref="M22:N22"/>
    <mergeCell ref="A17:Q17"/>
    <mergeCell ref="A15:Q15"/>
    <mergeCell ref="A12:Q12"/>
    <mergeCell ref="A13:Q13"/>
    <mergeCell ref="A14:Q14"/>
    <mergeCell ref="A16:Q16"/>
  </mergeCells>
  <pageMargins left="0.78740157480314965" right="0.78740157480314965" top="1.1811023622047245" bottom="0.67" header="0.31496062992125984" footer="0.31496062992125984"/>
  <pageSetup paperSize="9" scale="6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21"/>
  <sheetViews>
    <sheetView zoomScale="55" zoomScaleNormal="55" workbookViewId="0">
      <selection activeCell="J2" sqref="J2"/>
    </sheetView>
  </sheetViews>
  <sheetFormatPr defaultRowHeight="15.75" outlineLevelRow="1" x14ac:dyDescent="0.25"/>
  <cols>
    <col min="1" max="1" width="4.7109375" style="40" customWidth="1"/>
    <col min="2" max="2" width="21" style="40" customWidth="1"/>
    <col min="3" max="3" width="17.140625" style="61" customWidth="1"/>
    <col min="4" max="4" width="37" style="40" customWidth="1"/>
    <col min="5" max="12" width="15.85546875" style="40" customWidth="1"/>
    <col min="13" max="13" width="14.85546875" style="40" customWidth="1"/>
    <col min="14" max="16384" width="9.140625" style="40"/>
  </cols>
  <sheetData>
    <row r="1" spans="1:13" ht="18.75" x14ac:dyDescent="0.25">
      <c r="J1" s="48" t="s">
        <v>161</v>
      </c>
    </row>
    <row r="3" spans="1:13" ht="18.75" x14ac:dyDescent="0.25">
      <c r="J3" s="48" t="s">
        <v>91</v>
      </c>
    </row>
    <row r="4" spans="1:13" ht="18.75" x14ac:dyDescent="0.25">
      <c r="J4" s="48" t="s">
        <v>62</v>
      </c>
    </row>
    <row r="5" spans="1:13" ht="18.75" x14ac:dyDescent="0.25">
      <c r="J5" s="48" t="s">
        <v>61</v>
      </c>
    </row>
    <row r="6" spans="1:13" ht="18.75" x14ac:dyDescent="0.25">
      <c r="J6" s="48" t="s">
        <v>60</v>
      </c>
    </row>
    <row r="7" spans="1:13" ht="18.75" x14ac:dyDescent="0.25">
      <c r="J7" s="48" t="s">
        <v>59</v>
      </c>
    </row>
    <row r="8" spans="1:13" ht="18.75" x14ac:dyDescent="0.25">
      <c r="A8" s="48"/>
    </row>
    <row r="9" spans="1:13" ht="18.75" x14ac:dyDescent="0.25">
      <c r="A9" s="48"/>
    </row>
    <row r="10" spans="1:13" ht="18.75" x14ac:dyDescent="0.25">
      <c r="A10" s="46"/>
    </row>
    <row r="11" spans="1:13" ht="18.75" x14ac:dyDescent="0.25">
      <c r="A11" s="41"/>
    </row>
    <row r="12" spans="1:13" ht="18.75" x14ac:dyDescent="0.25">
      <c r="A12" s="86" t="s">
        <v>58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1:13" ht="18.75" x14ac:dyDescent="0.25">
      <c r="A13" s="86" t="s">
        <v>90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1:13" ht="18.75" x14ac:dyDescent="0.25">
      <c r="A14" s="86" t="str">
        <f>'пр 10 к Пор'!A14:Q14</f>
        <v>муниципальной программы Туруханского района "Развитие физической культуры, спорта  и молодежной политики в Туруханском районе"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1:13" ht="22.5" x14ac:dyDescent="0.25">
      <c r="A15" s="78" t="s">
        <v>79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8.75" x14ac:dyDescent="0.25">
      <c r="A16" s="86" t="s">
        <v>89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18.75" x14ac:dyDescent="0.25">
      <c r="A17" s="51"/>
      <c r="B17" s="51"/>
      <c r="C17" s="62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18.75" x14ac:dyDescent="0.25">
      <c r="M18" s="46" t="s">
        <v>88</v>
      </c>
    </row>
    <row r="19" spans="1:13" x14ac:dyDescent="0.25">
      <c r="A19" s="79" t="s">
        <v>54</v>
      </c>
      <c r="B19" s="79" t="s">
        <v>87</v>
      </c>
      <c r="C19" s="79" t="s">
        <v>75</v>
      </c>
      <c r="D19" s="79" t="s">
        <v>86</v>
      </c>
      <c r="E19" s="79">
        <f>'пр 9 к Пор'!E18</f>
        <v>2016</v>
      </c>
      <c r="F19" s="79"/>
      <c r="G19" s="79">
        <f>'пр 9 к Пор'!G18:J18</f>
        <v>2017</v>
      </c>
      <c r="H19" s="79"/>
      <c r="I19" s="79"/>
      <c r="J19" s="79"/>
      <c r="K19" s="79" t="s">
        <v>50</v>
      </c>
      <c r="L19" s="79"/>
      <c r="M19" s="79" t="s">
        <v>72</v>
      </c>
    </row>
    <row r="20" spans="1:13" x14ac:dyDescent="0.25">
      <c r="A20" s="79"/>
      <c r="B20" s="79"/>
      <c r="C20" s="79"/>
      <c r="D20" s="79"/>
      <c r="E20" s="79"/>
      <c r="F20" s="79"/>
      <c r="G20" s="79" t="s">
        <v>48</v>
      </c>
      <c r="H20" s="79"/>
      <c r="I20" s="79" t="s">
        <v>47</v>
      </c>
      <c r="J20" s="79"/>
      <c r="K20" s="79"/>
      <c r="L20" s="79"/>
      <c r="M20" s="79"/>
    </row>
    <row r="21" spans="1:13" x14ac:dyDescent="0.25">
      <c r="A21" s="79"/>
      <c r="B21" s="79"/>
      <c r="C21" s="79"/>
      <c r="D21" s="79"/>
      <c r="E21" s="44" t="s">
        <v>13</v>
      </c>
      <c r="F21" s="44" t="s">
        <v>14</v>
      </c>
      <c r="G21" s="44" t="s">
        <v>13</v>
      </c>
      <c r="H21" s="44" t="s">
        <v>14</v>
      </c>
      <c r="I21" s="44" t="s">
        <v>13</v>
      </c>
      <c r="J21" s="44" t="s">
        <v>14</v>
      </c>
      <c r="K21" s="44">
        <f>'пр 9 к Пор'!K20</f>
        <v>2018</v>
      </c>
      <c r="L21" s="44">
        <f>'пр 9 к Пор'!L20</f>
        <v>2019</v>
      </c>
      <c r="M21" s="79"/>
    </row>
    <row r="22" spans="1:13" x14ac:dyDescent="0.25">
      <c r="A22" s="44">
        <v>1</v>
      </c>
      <c r="B22" s="44">
        <v>2</v>
      </c>
      <c r="C22" s="45">
        <v>3</v>
      </c>
      <c r="D22" s="44">
        <v>4</v>
      </c>
      <c r="E22" s="44">
        <v>5</v>
      </c>
      <c r="F22" s="44">
        <v>6</v>
      </c>
      <c r="G22" s="44">
        <v>7</v>
      </c>
      <c r="H22" s="44">
        <v>8</v>
      </c>
      <c r="I22" s="44">
        <v>9</v>
      </c>
      <c r="J22" s="44">
        <v>10</v>
      </c>
      <c r="K22" s="44">
        <v>11</v>
      </c>
      <c r="L22" s="44">
        <v>12</v>
      </c>
      <c r="M22" s="44">
        <v>13</v>
      </c>
    </row>
    <row r="23" spans="1:13" x14ac:dyDescent="0.25">
      <c r="A23" s="93">
        <v>1</v>
      </c>
      <c r="B23" s="95" t="s">
        <v>66</v>
      </c>
      <c r="C23" s="94" t="str">
        <f>'пр 10 к Пор'!C25</f>
        <v>Развитие физической культуры, спорта  и молодежной политики в Туруханском районе</v>
      </c>
      <c r="D23" s="55" t="s">
        <v>85</v>
      </c>
      <c r="E23" s="56">
        <f>SUM(E25:E29)</f>
        <v>24013.662909999999</v>
      </c>
      <c r="F23" s="56">
        <f t="shared" ref="F23:L23" si="0">SUM(F25:F29)</f>
        <v>19116.227630000001</v>
      </c>
      <c r="G23" s="56">
        <f t="shared" si="0"/>
        <v>26388.617999999999</v>
      </c>
      <c r="H23" s="56">
        <f t="shared" si="0"/>
        <v>7286.4768300000005</v>
      </c>
      <c r="I23" s="56">
        <f t="shared" si="0"/>
        <v>26130.25864</v>
      </c>
      <c r="J23" s="56">
        <f t="shared" si="0"/>
        <v>22204.573410000005</v>
      </c>
      <c r="K23" s="56">
        <f t="shared" si="0"/>
        <v>15752.8</v>
      </c>
      <c r="L23" s="56">
        <f t="shared" si="0"/>
        <v>15752.8</v>
      </c>
      <c r="M23" s="55"/>
    </row>
    <row r="24" spans="1:13" x14ac:dyDescent="0.25">
      <c r="A24" s="93"/>
      <c r="B24" s="95"/>
      <c r="C24" s="94"/>
      <c r="D24" s="43" t="s">
        <v>84</v>
      </c>
      <c r="E24" s="57"/>
      <c r="F24" s="57"/>
      <c r="G24" s="57"/>
      <c r="H24" s="57"/>
      <c r="I24" s="57"/>
      <c r="J24" s="57"/>
      <c r="K24" s="57"/>
      <c r="L24" s="57"/>
      <c r="M24" s="43"/>
    </row>
    <row r="25" spans="1:13" x14ac:dyDescent="0.25">
      <c r="A25" s="93"/>
      <c r="B25" s="95"/>
      <c r="C25" s="94"/>
      <c r="D25" s="50" t="s">
        <v>109</v>
      </c>
      <c r="E25" s="57">
        <f>SUMIF($D$30:$D$92,$D25,E$30:E$92)</f>
        <v>0</v>
      </c>
      <c r="F25" s="57">
        <f t="shared" ref="F25:L25" si="1">SUMIF($D$30:$D$92,$D25,F$30:F$92)</f>
        <v>0</v>
      </c>
      <c r="G25" s="57">
        <f t="shared" si="1"/>
        <v>0</v>
      </c>
      <c r="H25" s="57">
        <f t="shared" si="1"/>
        <v>0</v>
      </c>
      <c r="I25" s="57">
        <f t="shared" si="1"/>
        <v>0</v>
      </c>
      <c r="J25" s="57">
        <f t="shared" si="1"/>
        <v>0</v>
      </c>
      <c r="K25" s="57">
        <f t="shared" si="1"/>
        <v>0</v>
      </c>
      <c r="L25" s="57">
        <f t="shared" si="1"/>
        <v>0</v>
      </c>
      <c r="M25" s="43"/>
    </row>
    <row r="26" spans="1:13" x14ac:dyDescent="0.25">
      <c r="A26" s="93"/>
      <c r="B26" s="95"/>
      <c r="C26" s="94"/>
      <c r="D26" s="43" t="s">
        <v>110</v>
      </c>
      <c r="E26" s="57">
        <f t="shared" ref="E26:L29" si="2">SUMIF($D$30:$D$92,$D26,E$30:E$92)</f>
        <v>6098.1</v>
      </c>
      <c r="F26" s="57">
        <f t="shared" si="2"/>
        <v>5701.41</v>
      </c>
      <c r="G26" s="57">
        <f t="shared" si="2"/>
        <v>1029.0999999999999</v>
      </c>
      <c r="H26" s="57">
        <f t="shared" si="2"/>
        <v>170.20229</v>
      </c>
      <c r="I26" s="57">
        <f t="shared" si="2"/>
        <v>1203.51686</v>
      </c>
      <c r="J26" s="57">
        <f t="shared" si="2"/>
        <v>1198.9888599999999</v>
      </c>
      <c r="K26" s="57">
        <f t="shared" si="2"/>
        <v>0</v>
      </c>
      <c r="L26" s="57">
        <f t="shared" si="2"/>
        <v>0</v>
      </c>
      <c r="M26" s="43"/>
    </row>
    <row r="27" spans="1:13" x14ac:dyDescent="0.25">
      <c r="A27" s="93"/>
      <c r="B27" s="95"/>
      <c r="C27" s="94"/>
      <c r="D27" s="43" t="s">
        <v>83</v>
      </c>
      <c r="E27" s="57">
        <f t="shared" si="2"/>
        <v>17915.562910000001</v>
      </c>
      <c r="F27" s="57">
        <f t="shared" si="2"/>
        <v>13414.817630000001</v>
      </c>
      <c r="G27" s="57">
        <f t="shared" si="2"/>
        <v>25359.518</v>
      </c>
      <c r="H27" s="57">
        <f t="shared" si="2"/>
        <v>7116.2745400000003</v>
      </c>
      <c r="I27" s="57">
        <f t="shared" si="2"/>
        <v>24926.74178</v>
      </c>
      <c r="J27" s="57">
        <f t="shared" si="2"/>
        <v>21005.584550000003</v>
      </c>
      <c r="K27" s="57">
        <f t="shared" si="2"/>
        <v>15752.8</v>
      </c>
      <c r="L27" s="57">
        <f t="shared" si="2"/>
        <v>15752.8</v>
      </c>
      <c r="M27" s="43"/>
    </row>
    <row r="28" spans="1:13" ht="31.5" x14ac:dyDescent="0.25">
      <c r="A28" s="93"/>
      <c r="B28" s="95"/>
      <c r="C28" s="94"/>
      <c r="D28" s="49" t="s">
        <v>111</v>
      </c>
      <c r="E28" s="57">
        <f t="shared" si="2"/>
        <v>0</v>
      </c>
      <c r="F28" s="57">
        <f t="shared" si="2"/>
        <v>0</v>
      </c>
      <c r="G28" s="57">
        <f t="shared" si="2"/>
        <v>0</v>
      </c>
      <c r="H28" s="57">
        <f t="shared" si="2"/>
        <v>0</v>
      </c>
      <c r="I28" s="57">
        <f t="shared" si="2"/>
        <v>0</v>
      </c>
      <c r="J28" s="57">
        <f t="shared" si="2"/>
        <v>0</v>
      </c>
      <c r="K28" s="57">
        <f t="shared" si="2"/>
        <v>0</v>
      </c>
      <c r="L28" s="57">
        <f t="shared" si="2"/>
        <v>0</v>
      </c>
      <c r="M28" s="43"/>
    </row>
    <row r="29" spans="1:13" x14ac:dyDescent="0.25">
      <c r="A29" s="93"/>
      <c r="B29" s="95"/>
      <c r="C29" s="94"/>
      <c r="D29" s="43" t="s">
        <v>82</v>
      </c>
      <c r="E29" s="57">
        <f t="shared" si="2"/>
        <v>0</v>
      </c>
      <c r="F29" s="57">
        <f t="shared" si="2"/>
        <v>0</v>
      </c>
      <c r="G29" s="57">
        <f t="shared" si="2"/>
        <v>0</v>
      </c>
      <c r="H29" s="57">
        <f t="shared" si="2"/>
        <v>0</v>
      </c>
      <c r="I29" s="57">
        <f t="shared" si="2"/>
        <v>0</v>
      </c>
      <c r="J29" s="57">
        <f t="shared" si="2"/>
        <v>0</v>
      </c>
      <c r="K29" s="57">
        <f t="shared" si="2"/>
        <v>0</v>
      </c>
      <c r="L29" s="57">
        <f t="shared" si="2"/>
        <v>0</v>
      </c>
      <c r="M29" s="43"/>
    </row>
    <row r="30" spans="1:13" ht="15.75" customHeight="1" x14ac:dyDescent="0.25">
      <c r="A30" s="93">
        <v>2</v>
      </c>
      <c r="B30" s="94" t="str">
        <f>'пр 10 к Пор'!B34</f>
        <v>Подпрограмма 1</v>
      </c>
      <c r="C30" s="94" t="str">
        <f>'пр 10 к Пор'!C34</f>
        <v>Развитие массовой физической культуры и спорта</v>
      </c>
      <c r="D30" s="52" t="s">
        <v>85</v>
      </c>
      <c r="E30" s="59">
        <f>SUM(E32:E36)</f>
        <v>20787.812910000001</v>
      </c>
      <c r="F30" s="59">
        <f t="shared" ref="F30:L30" si="3">SUM(F32:F36)</f>
        <v>16459.73342</v>
      </c>
      <c r="G30" s="59">
        <f t="shared" si="3"/>
        <v>23227.518</v>
      </c>
      <c r="H30" s="59">
        <f t="shared" si="3"/>
        <v>6712.9820399999999</v>
      </c>
      <c r="I30" s="59">
        <f t="shared" si="3"/>
        <v>22794.74178</v>
      </c>
      <c r="J30" s="59">
        <f t="shared" si="3"/>
        <v>19011.927150000003</v>
      </c>
      <c r="K30" s="59">
        <f t="shared" si="3"/>
        <v>15752.8</v>
      </c>
      <c r="L30" s="59">
        <f t="shared" si="3"/>
        <v>15752.8</v>
      </c>
      <c r="M30" s="52"/>
    </row>
    <row r="31" spans="1:13" x14ac:dyDescent="0.25">
      <c r="A31" s="93"/>
      <c r="B31" s="94"/>
      <c r="C31" s="94"/>
      <c r="D31" s="43" t="s">
        <v>84</v>
      </c>
      <c r="E31" s="57"/>
      <c r="F31" s="57"/>
      <c r="G31" s="57"/>
      <c r="H31" s="57"/>
      <c r="I31" s="57"/>
      <c r="J31" s="57"/>
      <c r="K31" s="57"/>
      <c r="L31" s="57"/>
      <c r="M31" s="43"/>
    </row>
    <row r="32" spans="1:13" x14ac:dyDescent="0.25">
      <c r="A32" s="93"/>
      <c r="B32" s="94"/>
      <c r="C32" s="94"/>
      <c r="D32" s="50" t="s">
        <v>109</v>
      </c>
      <c r="E32" s="57"/>
      <c r="F32" s="57"/>
      <c r="G32" s="57">
        <v>0</v>
      </c>
      <c r="H32" s="57">
        <v>0</v>
      </c>
      <c r="I32" s="57">
        <v>0</v>
      </c>
      <c r="J32" s="57">
        <v>0</v>
      </c>
      <c r="K32" s="57"/>
      <c r="L32" s="57"/>
      <c r="M32" s="43"/>
    </row>
    <row r="33" spans="1:13" x14ac:dyDescent="0.25">
      <c r="A33" s="93"/>
      <c r="B33" s="94"/>
      <c r="C33" s="94"/>
      <c r="D33" s="43" t="s">
        <v>110</v>
      </c>
      <c r="E33" s="57">
        <v>4936.5</v>
      </c>
      <c r="F33" s="57">
        <v>4561.5</v>
      </c>
      <c r="G33" s="57">
        <v>0</v>
      </c>
      <c r="H33" s="57">
        <v>0</v>
      </c>
      <c r="I33" s="57">
        <v>0</v>
      </c>
      <c r="J33" s="57">
        <v>0</v>
      </c>
      <c r="K33" s="57"/>
      <c r="L33" s="57"/>
      <c r="M33" s="43"/>
    </row>
    <row r="34" spans="1:13" x14ac:dyDescent="0.25">
      <c r="A34" s="93"/>
      <c r="B34" s="94"/>
      <c r="C34" s="94"/>
      <c r="D34" s="43" t="s">
        <v>83</v>
      </c>
      <c r="E34" s="57">
        <v>15851.312910000001</v>
      </c>
      <c r="F34" s="57">
        <v>11898.23342</v>
      </c>
      <c r="G34" s="57">
        <v>23227.518</v>
      </c>
      <c r="H34" s="57">
        <v>6712.9820399999999</v>
      </c>
      <c r="I34" s="57">
        <v>22794.74178</v>
      </c>
      <c r="J34" s="57">
        <v>19011.927150000003</v>
      </c>
      <c r="K34" s="57">
        <v>15752.8</v>
      </c>
      <c r="L34" s="57">
        <v>15752.8</v>
      </c>
      <c r="M34" s="43"/>
    </row>
    <row r="35" spans="1:13" ht="31.5" x14ac:dyDescent="0.25">
      <c r="A35" s="93"/>
      <c r="B35" s="94"/>
      <c r="C35" s="94"/>
      <c r="D35" s="49" t="s">
        <v>111</v>
      </c>
      <c r="E35" s="57"/>
      <c r="F35" s="57"/>
      <c r="G35" s="57">
        <v>0</v>
      </c>
      <c r="H35" s="57">
        <v>0</v>
      </c>
      <c r="I35" s="57">
        <v>0</v>
      </c>
      <c r="J35" s="57">
        <v>0</v>
      </c>
      <c r="K35" s="57"/>
      <c r="L35" s="57"/>
      <c r="M35" s="43"/>
    </row>
    <row r="36" spans="1:13" x14ac:dyDescent="0.25">
      <c r="A36" s="93"/>
      <c r="B36" s="94"/>
      <c r="C36" s="94"/>
      <c r="D36" s="43" t="s">
        <v>82</v>
      </c>
      <c r="E36" s="57"/>
      <c r="F36" s="57"/>
      <c r="G36" s="57"/>
      <c r="H36" s="57"/>
      <c r="I36" s="57"/>
      <c r="J36" s="57"/>
      <c r="K36" s="57"/>
      <c r="L36" s="57"/>
      <c r="M36" s="43"/>
    </row>
    <row r="37" spans="1:13" ht="15.75" customHeight="1" x14ac:dyDescent="0.25">
      <c r="A37" s="93">
        <v>3</v>
      </c>
      <c r="B37" s="94" t="str">
        <f>'пр 10 к Пор'!B43</f>
        <v>Подпрограмма 2</v>
      </c>
      <c r="C37" s="94" t="str">
        <f>'пр 10 к Пор'!C43</f>
        <v>Вовлечение молодежи Туруханского района в социальную практику и развитие системы патриотического воспитания подрастающего поколения</v>
      </c>
      <c r="D37" s="52" t="s">
        <v>85</v>
      </c>
      <c r="E37" s="59">
        <f>SUM(E39:E43)</f>
        <v>3225.85</v>
      </c>
      <c r="F37" s="59">
        <f t="shared" ref="F37:L37" si="4">SUM(F39:F43)</f>
        <v>2656.4942099999998</v>
      </c>
      <c r="G37" s="59">
        <f t="shared" si="4"/>
        <v>3161.1</v>
      </c>
      <c r="H37" s="59">
        <f t="shared" si="4"/>
        <v>573.49478999999997</v>
      </c>
      <c r="I37" s="59">
        <f t="shared" si="4"/>
        <v>3335.5168599999997</v>
      </c>
      <c r="J37" s="59">
        <f t="shared" si="4"/>
        <v>3192.6462599999995</v>
      </c>
      <c r="K37" s="59">
        <f t="shared" si="4"/>
        <v>0</v>
      </c>
      <c r="L37" s="59">
        <f t="shared" si="4"/>
        <v>0</v>
      </c>
      <c r="M37" s="52"/>
    </row>
    <row r="38" spans="1:13" x14ac:dyDescent="0.25">
      <c r="A38" s="93"/>
      <c r="B38" s="94"/>
      <c r="C38" s="94"/>
      <c r="D38" s="43" t="s">
        <v>84</v>
      </c>
      <c r="E38" s="57"/>
      <c r="F38" s="57"/>
      <c r="G38" s="57"/>
      <c r="H38" s="57"/>
      <c r="I38" s="57"/>
      <c r="J38" s="57"/>
      <c r="K38" s="57"/>
      <c r="L38" s="57"/>
      <c r="M38" s="43"/>
    </row>
    <row r="39" spans="1:13" x14ac:dyDescent="0.25">
      <c r="A39" s="93"/>
      <c r="B39" s="94"/>
      <c r="C39" s="94"/>
      <c r="D39" s="50" t="s">
        <v>109</v>
      </c>
      <c r="E39" s="57"/>
      <c r="F39" s="57"/>
      <c r="G39" s="57">
        <v>0</v>
      </c>
      <c r="H39" s="57">
        <v>0</v>
      </c>
      <c r="I39" s="57">
        <v>0</v>
      </c>
      <c r="J39" s="57">
        <v>0</v>
      </c>
      <c r="K39" s="57"/>
      <c r="L39" s="57"/>
      <c r="M39" s="43"/>
    </row>
    <row r="40" spans="1:13" x14ac:dyDescent="0.25">
      <c r="A40" s="93"/>
      <c r="B40" s="94"/>
      <c r="C40" s="94"/>
      <c r="D40" s="43" t="s">
        <v>110</v>
      </c>
      <c r="E40" s="57">
        <v>1161.5999999999999</v>
      </c>
      <c r="F40" s="57">
        <v>1139.9100000000001</v>
      </c>
      <c r="G40" s="57">
        <v>1029.0999999999999</v>
      </c>
      <c r="H40" s="57">
        <v>170.20229</v>
      </c>
      <c r="I40" s="57">
        <v>1203.51686</v>
      </c>
      <c r="J40" s="57">
        <v>1198.9888599999999</v>
      </c>
      <c r="K40" s="57"/>
      <c r="L40" s="57"/>
      <c r="M40" s="43"/>
    </row>
    <row r="41" spans="1:13" x14ac:dyDescent="0.25">
      <c r="A41" s="93"/>
      <c r="B41" s="94"/>
      <c r="C41" s="94"/>
      <c r="D41" s="43" t="s">
        <v>83</v>
      </c>
      <c r="E41" s="57">
        <v>2064.25</v>
      </c>
      <c r="F41" s="57">
        <v>1516.58421</v>
      </c>
      <c r="G41" s="57">
        <v>2132</v>
      </c>
      <c r="H41" s="57">
        <v>403.29250000000002</v>
      </c>
      <c r="I41" s="57">
        <v>2132</v>
      </c>
      <c r="J41" s="57">
        <v>1993.6573999999998</v>
      </c>
      <c r="K41" s="57"/>
      <c r="L41" s="57"/>
      <c r="M41" s="43"/>
    </row>
    <row r="42" spans="1:13" ht="31.5" x14ac:dyDescent="0.25">
      <c r="A42" s="93"/>
      <c r="B42" s="94"/>
      <c r="C42" s="94"/>
      <c r="D42" s="49" t="s">
        <v>111</v>
      </c>
      <c r="E42" s="57"/>
      <c r="F42" s="57"/>
      <c r="G42" s="57">
        <v>0</v>
      </c>
      <c r="H42" s="57">
        <v>0</v>
      </c>
      <c r="I42" s="57">
        <v>0</v>
      </c>
      <c r="J42" s="57">
        <v>0</v>
      </c>
      <c r="K42" s="57"/>
      <c r="L42" s="57"/>
      <c r="M42" s="43"/>
    </row>
    <row r="43" spans="1:13" x14ac:dyDescent="0.25">
      <c r="A43" s="93"/>
      <c r="B43" s="94"/>
      <c r="C43" s="94"/>
      <c r="D43" s="43" t="s">
        <v>82</v>
      </c>
      <c r="E43" s="57"/>
      <c r="F43" s="57"/>
      <c r="G43" s="57"/>
      <c r="H43" s="57"/>
      <c r="I43" s="57"/>
      <c r="J43" s="57"/>
      <c r="K43" s="57"/>
      <c r="L43" s="57"/>
      <c r="M43" s="43"/>
    </row>
    <row r="44" spans="1:13" ht="15.75" hidden="1" customHeight="1" outlineLevel="1" x14ac:dyDescent="0.25">
      <c r="A44" s="93">
        <v>4</v>
      </c>
      <c r="B44" s="94" t="str">
        <f>'пр 10 к Пор'!B52</f>
        <v>Подпрограмма …</v>
      </c>
      <c r="C44" s="94">
        <f>'пр 10 к Пор'!C52</f>
        <v>4</v>
      </c>
      <c r="D44" s="52" t="s">
        <v>85</v>
      </c>
      <c r="E44" s="59">
        <f>SUM(E46:E50)</f>
        <v>0</v>
      </c>
      <c r="F44" s="59">
        <f t="shared" ref="F44:L44" si="5">SUM(F46:F50)</f>
        <v>0</v>
      </c>
      <c r="G44" s="59">
        <f t="shared" si="5"/>
        <v>0</v>
      </c>
      <c r="H44" s="59">
        <f t="shared" si="5"/>
        <v>0</v>
      </c>
      <c r="I44" s="59">
        <f t="shared" si="5"/>
        <v>0</v>
      </c>
      <c r="J44" s="59">
        <f t="shared" si="5"/>
        <v>0</v>
      </c>
      <c r="K44" s="59">
        <f t="shared" si="5"/>
        <v>0</v>
      </c>
      <c r="L44" s="59">
        <f t="shared" si="5"/>
        <v>0</v>
      </c>
      <c r="M44" s="52"/>
    </row>
    <row r="45" spans="1:13" hidden="1" outlineLevel="1" x14ac:dyDescent="0.25">
      <c r="A45" s="93"/>
      <c r="B45" s="94"/>
      <c r="C45" s="94"/>
      <c r="D45" s="43" t="s">
        <v>84</v>
      </c>
      <c r="E45" s="57"/>
      <c r="F45" s="57"/>
      <c r="G45" s="57"/>
      <c r="H45" s="57"/>
      <c r="I45" s="57"/>
      <c r="J45" s="57"/>
      <c r="K45" s="57"/>
      <c r="L45" s="57"/>
      <c r="M45" s="43"/>
    </row>
    <row r="46" spans="1:13" hidden="1" outlineLevel="1" x14ac:dyDescent="0.25">
      <c r="A46" s="93"/>
      <c r="B46" s="94"/>
      <c r="C46" s="94"/>
      <c r="D46" s="50" t="s">
        <v>109</v>
      </c>
      <c r="E46" s="57"/>
      <c r="F46" s="57"/>
      <c r="G46" s="57"/>
      <c r="H46" s="57"/>
      <c r="I46" s="57"/>
      <c r="J46" s="57"/>
      <c r="K46" s="57"/>
      <c r="L46" s="57"/>
      <c r="M46" s="43"/>
    </row>
    <row r="47" spans="1:13" hidden="1" outlineLevel="1" x14ac:dyDescent="0.25">
      <c r="A47" s="93"/>
      <c r="B47" s="94"/>
      <c r="C47" s="94"/>
      <c r="D47" s="43" t="s">
        <v>110</v>
      </c>
      <c r="E47" s="57"/>
      <c r="F47" s="57"/>
      <c r="G47" s="57"/>
      <c r="H47" s="57"/>
      <c r="I47" s="57"/>
      <c r="J47" s="57"/>
      <c r="K47" s="57"/>
      <c r="L47" s="57"/>
      <c r="M47" s="43"/>
    </row>
    <row r="48" spans="1:13" hidden="1" outlineLevel="1" x14ac:dyDescent="0.25">
      <c r="A48" s="93"/>
      <c r="B48" s="94"/>
      <c r="C48" s="94"/>
      <c r="D48" s="43" t="s">
        <v>83</v>
      </c>
      <c r="E48" s="57"/>
      <c r="F48" s="57"/>
      <c r="G48" s="57"/>
      <c r="H48" s="57"/>
      <c r="I48" s="57"/>
      <c r="J48" s="57"/>
      <c r="K48" s="57"/>
      <c r="L48" s="57"/>
      <c r="M48" s="43"/>
    </row>
    <row r="49" spans="1:13" ht="31.5" hidden="1" outlineLevel="1" x14ac:dyDescent="0.25">
      <c r="A49" s="93"/>
      <c r="B49" s="94"/>
      <c r="C49" s="94"/>
      <c r="D49" s="49" t="s">
        <v>111</v>
      </c>
      <c r="E49" s="57"/>
      <c r="F49" s="57"/>
      <c r="G49" s="57"/>
      <c r="H49" s="57"/>
      <c r="I49" s="57"/>
      <c r="J49" s="57"/>
      <c r="K49" s="57"/>
      <c r="L49" s="57"/>
      <c r="M49" s="43"/>
    </row>
    <row r="50" spans="1:13" hidden="1" outlineLevel="1" x14ac:dyDescent="0.25">
      <c r="A50" s="93"/>
      <c r="B50" s="94"/>
      <c r="C50" s="94"/>
      <c r="D50" s="43" t="s">
        <v>82</v>
      </c>
      <c r="E50" s="57"/>
      <c r="F50" s="57"/>
      <c r="G50" s="57"/>
      <c r="H50" s="57"/>
      <c r="I50" s="57"/>
      <c r="J50" s="57"/>
      <c r="K50" s="57"/>
      <c r="L50" s="57"/>
      <c r="M50" s="43"/>
    </row>
    <row r="51" spans="1:13" ht="15.75" hidden="1" customHeight="1" outlineLevel="1" x14ac:dyDescent="0.25">
      <c r="A51" s="93">
        <v>5</v>
      </c>
      <c r="B51" s="94" t="str">
        <f>'пр 10 к Пор'!B61</f>
        <v>Подпрограмма …</v>
      </c>
      <c r="C51" s="94">
        <f>'пр 10 к Пор'!C61</f>
        <v>5</v>
      </c>
      <c r="D51" s="52" t="s">
        <v>85</v>
      </c>
      <c r="E51" s="59">
        <f>SUM(E53:E57)</f>
        <v>0</v>
      </c>
      <c r="F51" s="59">
        <f t="shared" ref="F51:L51" si="6">SUM(F53:F57)</f>
        <v>0</v>
      </c>
      <c r="G51" s="59">
        <f t="shared" si="6"/>
        <v>0</v>
      </c>
      <c r="H51" s="59">
        <f t="shared" si="6"/>
        <v>0</v>
      </c>
      <c r="I51" s="59">
        <f t="shared" si="6"/>
        <v>0</v>
      </c>
      <c r="J51" s="59">
        <f t="shared" si="6"/>
        <v>0</v>
      </c>
      <c r="K51" s="59">
        <f t="shared" si="6"/>
        <v>0</v>
      </c>
      <c r="L51" s="59">
        <f t="shared" si="6"/>
        <v>0</v>
      </c>
      <c r="M51" s="52"/>
    </row>
    <row r="52" spans="1:13" hidden="1" outlineLevel="1" x14ac:dyDescent="0.25">
      <c r="A52" s="93"/>
      <c r="B52" s="94"/>
      <c r="C52" s="94"/>
      <c r="D52" s="43" t="s">
        <v>84</v>
      </c>
      <c r="E52" s="57"/>
      <c r="F52" s="57"/>
      <c r="G52" s="57"/>
      <c r="H52" s="57"/>
      <c r="I52" s="57"/>
      <c r="J52" s="57"/>
      <c r="K52" s="57"/>
      <c r="L52" s="57"/>
      <c r="M52" s="43"/>
    </row>
    <row r="53" spans="1:13" hidden="1" outlineLevel="1" x14ac:dyDescent="0.25">
      <c r="A53" s="93"/>
      <c r="B53" s="94"/>
      <c r="C53" s="94"/>
      <c r="D53" s="50" t="s">
        <v>109</v>
      </c>
      <c r="E53" s="57"/>
      <c r="F53" s="57"/>
      <c r="G53" s="57"/>
      <c r="H53" s="57"/>
      <c r="I53" s="57"/>
      <c r="J53" s="57"/>
      <c r="K53" s="57"/>
      <c r="L53" s="57"/>
      <c r="M53" s="43"/>
    </row>
    <row r="54" spans="1:13" hidden="1" outlineLevel="1" x14ac:dyDescent="0.25">
      <c r="A54" s="93"/>
      <c r="B54" s="94"/>
      <c r="C54" s="94"/>
      <c r="D54" s="43" t="s">
        <v>110</v>
      </c>
      <c r="E54" s="57"/>
      <c r="F54" s="57"/>
      <c r="G54" s="57"/>
      <c r="H54" s="57"/>
      <c r="I54" s="57"/>
      <c r="J54" s="57"/>
      <c r="K54" s="57"/>
      <c r="L54" s="57"/>
      <c r="M54" s="43"/>
    </row>
    <row r="55" spans="1:13" hidden="1" outlineLevel="1" x14ac:dyDescent="0.25">
      <c r="A55" s="93"/>
      <c r="B55" s="94"/>
      <c r="C55" s="94"/>
      <c r="D55" s="43" t="s">
        <v>83</v>
      </c>
      <c r="E55" s="57"/>
      <c r="F55" s="57"/>
      <c r="G55" s="57"/>
      <c r="H55" s="57"/>
      <c r="I55" s="57"/>
      <c r="J55" s="57"/>
      <c r="K55" s="57"/>
      <c r="L55" s="57"/>
      <c r="M55" s="43"/>
    </row>
    <row r="56" spans="1:13" ht="31.5" hidden="1" outlineLevel="1" x14ac:dyDescent="0.25">
      <c r="A56" s="93"/>
      <c r="B56" s="94"/>
      <c r="C56" s="94"/>
      <c r="D56" s="49" t="s">
        <v>111</v>
      </c>
      <c r="E56" s="57"/>
      <c r="F56" s="57"/>
      <c r="G56" s="57"/>
      <c r="H56" s="57"/>
      <c r="I56" s="57"/>
      <c r="J56" s="57"/>
      <c r="K56" s="57"/>
      <c r="L56" s="57"/>
      <c r="M56" s="43"/>
    </row>
    <row r="57" spans="1:13" hidden="1" outlineLevel="1" x14ac:dyDescent="0.25">
      <c r="A57" s="93"/>
      <c r="B57" s="94"/>
      <c r="C57" s="94"/>
      <c r="D57" s="43" t="s">
        <v>82</v>
      </c>
      <c r="E57" s="57"/>
      <c r="F57" s="57"/>
      <c r="G57" s="57"/>
      <c r="H57" s="57"/>
      <c r="I57" s="57"/>
      <c r="J57" s="57"/>
      <c r="K57" s="57"/>
      <c r="L57" s="57"/>
      <c r="M57" s="43"/>
    </row>
    <row r="58" spans="1:13" ht="15.75" hidden="1" customHeight="1" outlineLevel="1" x14ac:dyDescent="0.25">
      <c r="A58" s="93">
        <v>6</v>
      </c>
      <c r="B58" s="94" t="str">
        <f>'пр 10 к Пор'!B70</f>
        <v>Подпрограмма …</v>
      </c>
      <c r="C58" s="94">
        <f>'пр 10 к Пор'!C70</f>
        <v>6</v>
      </c>
      <c r="D58" s="52" t="s">
        <v>85</v>
      </c>
      <c r="E58" s="59">
        <f>SUM(E60:E64)</f>
        <v>0</v>
      </c>
      <c r="F58" s="59">
        <f t="shared" ref="F58:L58" si="7">SUM(F60:F64)</f>
        <v>0</v>
      </c>
      <c r="G58" s="59">
        <f t="shared" si="7"/>
        <v>0</v>
      </c>
      <c r="H58" s="59">
        <f t="shared" si="7"/>
        <v>0</v>
      </c>
      <c r="I58" s="59">
        <f t="shared" si="7"/>
        <v>0</v>
      </c>
      <c r="J58" s="59">
        <f t="shared" si="7"/>
        <v>0</v>
      </c>
      <c r="K58" s="59">
        <f t="shared" si="7"/>
        <v>0</v>
      </c>
      <c r="L58" s="59">
        <f t="shared" si="7"/>
        <v>0</v>
      </c>
      <c r="M58" s="52"/>
    </row>
    <row r="59" spans="1:13" hidden="1" outlineLevel="1" x14ac:dyDescent="0.25">
      <c r="A59" s="93"/>
      <c r="B59" s="94"/>
      <c r="C59" s="94"/>
      <c r="D59" s="43" t="s">
        <v>84</v>
      </c>
      <c r="E59" s="57"/>
      <c r="F59" s="57"/>
      <c r="G59" s="57"/>
      <c r="H59" s="57"/>
      <c r="I59" s="57"/>
      <c r="J59" s="57"/>
      <c r="K59" s="57"/>
      <c r="L59" s="57"/>
      <c r="M59" s="43"/>
    </row>
    <row r="60" spans="1:13" hidden="1" outlineLevel="1" x14ac:dyDescent="0.25">
      <c r="A60" s="93"/>
      <c r="B60" s="94"/>
      <c r="C60" s="94"/>
      <c r="D60" s="50" t="s">
        <v>109</v>
      </c>
      <c r="E60" s="57"/>
      <c r="F60" s="57"/>
      <c r="G60" s="57"/>
      <c r="H60" s="57"/>
      <c r="I60" s="57"/>
      <c r="J60" s="57"/>
      <c r="K60" s="57"/>
      <c r="L60" s="57"/>
      <c r="M60" s="43"/>
    </row>
    <row r="61" spans="1:13" hidden="1" outlineLevel="1" x14ac:dyDescent="0.25">
      <c r="A61" s="93"/>
      <c r="B61" s="94"/>
      <c r="C61" s="94"/>
      <c r="D61" s="43" t="s">
        <v>110</v>
      </c>
      <c r="E61" s="57"/>
      <c r="F61" s="57"/>
      <c r="G61" s="57"/>
      <c r="H61" s="57"/>
      <c r="I61" s="57"/>
      <c r="J61" s="57"/>
      <c r="K61" s="57"/>
      <c r="L61" s="57"/>
      <c r="M61" s="43"/>
    </row>
    <row r="62" spans="1:13" hidden="1" outlineLevel="1" x14ac:dyDescent="0.25">
      <c r="A62" s="93"/>
      <c r="B62" s="94"/>
      <c r="C62" s="94"/>
      <c r="D62" s="43" t="s">
        <v>83</v>
      </c>
      <c r="E62" s="57"/>
      <c r="F62" s="57"/>
      <c r="G62" s="57"/>
      <c r="H62" s="57"/>
      <c r="I62" s="57"/>
      <c r="J62" s="57"/>
      <c r="K62" s="57"/>
      <c r="L62" s="57"/>
      <c r="M62" s="43"/>
    </row>
    <row r="63" spans="1:13" ht="31.5" hidden="1" outlineLevel="1" x14ac:dyDescent="0.25">
      <c r="A63" s="93"/>
      <c r="B63" s="94"/>
      <c r="C63" s="94"/>
      <c r="D63" s="49" t="s">
        <v>111</v>
      </c>
      <c r="E63" s="57"/>
      <c r="F63" s="57"/>
      <c r="G63" s="57"/>
      <c r="H63" s="57"/>
      <c r="I63" s="57"/>
      <c r="J63" s="57"/>
      <c r="K63" s="57"/>
      <c r="L63" s="57"/>
      <c r="M63" s="43"/>
    </row>
    <row r="64" spans="1:13" hidden="1" outlineLevel="1" x14ac:dyDescent="0.25">
      <c r="A64" s="93"/>
      <c r="B64" s="94"/>
      <c r="C64" s="94"/>
      <c r="D64" s="43" t="s">
        <v>82</v>
      </c>
      <c r="E64" s="57"/>
      <c r="F64" s="57"/>
      <c r="G64" s="57"/>
      <c r="H64" s="57"/>
      <c r="I64" s="57"/>
      <c r="J64" s="57"/>
      <c r="K64" s="57"/>
      <c r="L64" s="57"/>
      <c r="M64" s="43"/>
    </row>
    <row r="65" spans="1:13" ht="15.75" hidden="1" customHeight="1" outlineLevel="1" x14ac:dyDescent="0.25">
      <c r="A65" s="93">
        <v>7</v>
      </c>
      <c r="B65" s="94" t="str">
        <f>'пр 10 к Пор'!B79</f>
        <v>Подпрограмма …</v>
      </c>
      <c r="C65" s="94">
        <f>'пр 10 к Пор'!C79</f>
        <v>7</v>
      </c>
      <c r="D65" s="52" t="s">
        <v>85</v>
      </c>
      <c r="E65" s="59">
        <f>SUM(E67:E71)</f>
        <v>0</v>
      </c>
      <c r="F65" s="59">
        <f t="shared" ref="F65:L65" si="8">SUM(F67:F71)</f>
        <v>0</v>
      </c>
      <c r="G65" s="59">
        <f t="shared" si="8"/>
        <v>0</v>
      </c>
      <c r="H65" s="59">
        <f t="shared" si="8"/>
        <v>0</v>
      </c>
      <c r="I65" s="59">
        <f t="shared" si="8"/>
        <v>0</v>
      </c>
      <c r="J65" s="59">
        <f t="shared" si="8"/>
        <v>0</v>
      </c>
      <c r="K65" s="59">
        <f t="shared" si="8"/>
        <v>0</v>
      </c>
      <c r="L65" s="59">
        <f t="shared" si="8"/>
        <v>0</v>
      </c>
      <c r="M65" s="52"/>
    </row>
    <row r="66" spans="1:13" hidden="1" outlineLevel="1" x14ac:dyDescent="0.25">
      <c r="A66" s="93"/>
      <c r="B66" s="94"/>
      <c r="C66" s="94"/>
      <c r="D66" s="43" t="s">
        <v>84</v>
      </c>
      <c r="E66" s="57"/>
      <c r="F66" s="57"/>
      <c r="G66" s="57"/>
      <c r="H66" s="57"/>
      <c r="I66" s="57"/>
      <c r="J66" s="57"/>
      <c r="K66" s="57"/>
      <c r="L66" s="57"/>
      <c r="M66" s="43"/>
    </row>
    <row r="67" spans="1:13" hidden="1" outlineLevel="1" x14ac:dyDescent="0.25">
      <c r="A67" s="93"/>
      <c r="B67" s="94"/>
      <c r="C67" s="94"/>
      <c r="D67" s="50" t="s">
        <v>109</v>
      </c>
      <c r="E67" s="57"/>
      <c r="F67" s="57"/>
      <c r="G67" s="57"/>
      <c r="H67" s="57"/>
      <c r="I67" s="57"/>
      <c r="J67" s="57"/>
      <c r="K67" s="57"/>
      <c r="L67" s="57"/>
      <c r="M67" s="43"/>
    </row>
    <row r="68" spans="1:13" hidden="1" outlineLevel="1" x14ac:dyDescent="0.25">
      <c r="A68" s="93"/>
      <c r="B68" s="94"/>
      <c r="C68" s="94"/>
      <c r="D68" s="43" t="s">
        <v>110</v>
      </c>
      <c r="E68" s="57"/>
      <c r="F68" s="57"/>
      <c r="G68" s="57"/>
      <c r="H68" s="57"/>
      <c r="I68" s="57"/>
      <c r="J68" s="57"/>
      <c r="K68" s="57"/>
      <c r="L68" s="57"/>
      <c r="M68" s="43"/>
    </row>
    <row r="69" spans="1:13" hidden="1" outlineLevel="1" x14ac:dyDescent="0.25">
      <c r="A69" s="93"/>
      <c r="B69" s="94"/>
      <c r="C69" s="94"/>
      <c r="D69" s="43" t="s">
        <v>83</v>
      </c>
      <c r="E69" s="57"/>
      <c r="F69" s="57"/>
      <c r="G69" s="57"/>
      <c r="H69" s="57"/>
      <c r="I69" s="57"/>
      <c r="J69" s="57"/>
      <c r="K69" s="57"/>
      <c r="L69" s="57"/>
      <c r="M69" s="43"/>
    </row>
    <row r="70" spans="1:13" ht="31.5" hidden="1" outlineLevel="1" x14ac:dyDescent="0.25">
      <c r="A70" s="93"/>
      <c r="B70" s="94"/>
      <c r="C70" s="94"/>
      <c r="D70" s="49" t="s">
        <v>111</v>
      </c>
      <c r="E70" s="57"/>
      <c r="F70" s="57"/>
      <c r="G70" s="57"/>
      <c r="H70" s="57"/>
      <c r="I70" s="57"/>
      <c r="J70" s="57"/>
      <c r="K70" s="57"/>
      <c r="L70" s="57"/>
      <c r="M70" s="43"/>
    </row>
    <row r="71" spans="1:13" hidden="1" outlineLevel="1" x14ac:dyDescent="0.25">
      <c r="A71" s="93"/>
      <c r="B71" s="94"/>
      <c r="C71" s="94"/>
      <c r="D71" s="43" t="s">
        <v>82</v>
      </c>
      <c r="E71" s="57"/>
      <c r="F71" s="57"/>
      <c r="G71" s="57"/>
      <c r="H71" s="57"/>
      <c r="I71" s="57"/>
      <c r="J71" s="57"/>
      <c r="K71" s="57"/>
      <c r="L71" s="57"/>
      <c r="M71" s="43"/>
    </row>
    <row r="72" spans="1:13" ht="15.75" hidden="1" customHeight="1" outlineLevel="1" x14ac:dyDescent="0.25">
      <c r="A72" s="93">
        <v>8</v>
      </c>
      <c r="B72" s="94" t="str">
        <f>'пр 10 к Пор'!B88</f>
        <v>Отдельное мероприятие</v>
      </c>
      <c r="C72" s="94">
        <f>'пр 10 к Пор'!C88</f>
        <v>8</v>
      </c>
      <c r="D72" s="52" t="s">
        <v>85</v>
      </c>
      <c r="E72" s="59">
        <f>SUM(E74:E78)</f>
        <v>0</v>
      </c>
      <c r="F72" s="59">
        <f t="shared" ref="F72:L72" si="9">SUM(F74:F78)</f>
        <v>0</v>
      </c>
      <c r="G72" s="59">
        <f t="shared" si="9"/>
        <v>0</v>
      </c>
      <c r="H72" s="59">
        <f t="shared" si="9"/>
        <v>0</v>
      </c>
      <c r="I72" s="59">
        <f t="shared" si="9"/>
        <v>0</v>
      </c>
      <c r="J72" s="59">
        <f t="shared" si="9"/>
        <v>0</v>
      </c>
      <c r="K72" s="59">
        <f t="shared" si="9"/>
        <v>0</v>
      </c>
      <c r="L72" s="59">
        <f t="shared" si="9"/>
        <v>0</v>
      </c>
      <c r="M72" s="52"/>
    </row>
    <row r="73" spans="1:13" hidden="1" outlineLevel="1" x14ac:dyDescent="0.25">
      <c r="A73" s="93"/>
      <c r="B73" s="94"/>
      <c r="C73" s="94"/>
      <c r="D73" s="43" t="s">
        <v>84</v>
      </c>
      <c r="E73" s="57"/>
      <c r="F73" s="57"/>
      <c r="G73" s="57"/>
      <c r="H73" s="57"/>
      <c r="I73" s="57"/>
      <c r="J73" s="57"/>
      <c r="K73" s="57"/>
      <c r="L73" s="57"/>
      <c r="M73" s="43"/>
    </row>
    <row r="74" spans="1:13" hidden="1" outlineLevel="1" x14ac:dyDescent="0.25">
      <c r="A74" s="93"/>
      <c r="B74" s="94"/>
      <c r="C74" s="94"/>
      <c r="D74" s="50" t="s">
        <v>109</v>
      </c>
      <c r="E74" s="57"/>
      <c r="F74" s="57"/>
      <c r="G74" s="57"/>
      <c r="H74" s="57"/>
      <c r="I74" s="57"/>
      <c r="J74" s="57"/>
      <c r="K74" s="57"/>
      <c r="L74" s="57"/>
      <c r="M74" s="43"/>
    </row>
    <row r="75" spans="1:13" hidden="1" outlineLevel="1" x14ac:dyDescent="0.25">
      <c r="A75" s="93"/>
      <c r="B75" s="94"/>
      <c r="C75" s="94"/>
      <c r="D75" s="43" t="s">
        <v>110</v>
      </c>
      <c r="E75" s="57"/>
      <c r="F75" s="57"/>
      <c r="G75" s="57"/>
      <c r="H75" s="57"/>
      <c r="I75" s="57"/>
      <c r="J75" s="57"/>
      <c r="K75" s="57"/>
      <c r="L75" s="57"/>
      <c r="M75" s="43"/>
    </row>
    <row r="76" spans="1:13" hidden="1" outlineLevel="1" x14ac:dyDescent="0.25">
      <c r="A76" s="93"/>
      <c r="B76" s="94"/>
      <c r="C76" s="94"/>
      <c r="D76" s="43" t="s">
        <v>83</v>
      </c>
      <c r="E76" s="57"/>
      <c r="F76" s="57"/>
      <c r="G76" s="57"/>
      <c r="H76" s="57"/>
      <c r="I76" s="57"/>
      <c r="J76" s="57"/>
      <c r="K76" s="57"/>
      <c r="L76" s="57"/>
      <c r="M76" s="43"/>
    </row>
    <row r="77" spans="1:13" ht="31.5" hidden="1" outlineLevel="1" x14ac:dyDescent="0.25">
      <c r="A77" s="93"/>
      <c r="B77" s="94"/>
      <c r="C77" s="94"/>
      <c r="D77" s="49" t="s">
        <v>111</v>
      </c>
      <c r="E77" s="57"/>
      <c r="F77" s="57"/>
      <c r="G77" s="57"/>
      <c r="H77" s="57"/>
      <c r="I77" s="57"/>
      <c r="J77" s="57"/>
      <c r="K77" s="57"/>
      <c r="L77" s="57"/>
      <c r="M77" s="43"/>
    </row>
    <row r="78" spans="1:13" hidden="1" outlineLevel="1" x14ac:dyDescent="0.25">
      <c r="A78" s="93"/>
      <c r="B78" s="94"/>
      <c r="C78" s="94"/>
      <c r="D78" s="43" t="s">
        <v>82</v>
      </c>
      <c r="E78" s="57"/>
      <c r="F78" s="57"/>
      <c r="G78" s="57"/>
      <c r="H78" s="57"/>
      <c r="I78" s="57"/>
      <c r="J78" s="57"/>
      <c r="K78" s="57"/>
      <c r="L78" s="57"/>
      <c r="M78" s="43"/>
    </row>
    <row r="79" spans="1:13" ht="15.75" hidden="1" customHeight="1" outlineLevel="1" x14ac:dyDescent="0.25">
      <c r="A79" s="93">
        <v>9</v>
      </c>
      <c r="B79" s="94" t="str">
        <f>'пр 10 к Пор'!B97</f>
        <v>Отдельное мероприятие</v>
      </c>
      <c r="C79" s="94">
        <f>'пр 10 к Пор'!C97</f>
        <v>9</v>
      </c>
      <c r="D79" s="52" t="s">
        <v>85</v>
      </c>
      <c r="E79" s="59">
        <f>SUM(E81:E85)</f>
        <v>0</v>
      </c>
      <c r="F79" s="59">
        <f t="shared" ref="F79:L79" si="10">SUM(F81:F85)</f>
        <v>0</v>
      </c>
      <c r="G79" s="59">
        <f t="shared" si="10"/>
        <v>0</v>
      </c>
      <c r="H79" s="59">
        <f t="shared" si="10"/>
        <v>0</v>
      </c>
      <c r="I79" s="59">
        <f t="shared" si="10"/>
        <v>0</v>
      </c>
      <c r="J79" s="59">
        <f t="shared" si="10"/>
        <v>0</v>
      </c>
      <c r="K79" s="59">
        <f t="shared" si="10"/>
        <v>0</v>
      </c>
      <c r="L79" s="59">
        <f t="shared" si="10"/>
        <v>0</v>
      </c>
      <c r="M79" s="52"/>
    </row>
    <row r="80" spans="1:13" hidden="1" outlineLevel="1" x14ac:dyDescent="0.25">
      <c r="A80" s="93"/>
      <c r="B80" s="94"/>
      <c r="C80" s="94"/>
      <c r="D80" s="43" t="s">
        <v>84</v>
      </c>
      <c r="E80" s="57"/>
      <c r="F80" s="57"/>
      <c r="G80" s="57"/>
      <c r="H80" s="57"/>
      <c r="I80" s="57"/>
      <c r="J80" s="57"/>
      <c r="K80" s="57"/>
      <c r="L80" s="57"/>
      <c r="M80" s="43"/>
    </row>
    <row r="81" spans="1:13" hidden="1" outlineLevel="1" x14ac:dyDescent="0.25">
      <c r="A81" s="93"/>
      <c r="B81" s="94"/>
      <c r="C81" s="94"/>
      <c r="D81" s="50" t="s">
        <v>109</v>
      </c>
      <c r="E81" s="57"/>
      <c r="F81" s="57"/>
      <c r="G81" s="57"/>
      <c r="H81" s="57"/>
      <c r="I81" s="57"/>
      <c r="J81" s="57"/>
      <c r="K81" s="57"/>
      <c r="L81" s="57"/>
      <c r="M81" s="43"/>
    </row>
    <row r="82" spans="1:13" hidden="1" outlineLevel="1" x14ac:dyDescent="0.25">
      <c r="A82" s="93"/>
      <c r="B82" s="94"/>
      <c r="C82" s="94"/>
      <c r="D82" s="43" t="s">
        <v>110</v>
      </c>
      <c r="E82" s="57"/>
      <c r="F82" s="57"/>
      <c r="G82" s="57"/>
      <c r="H82" s="57"/>
      <c r="I82" s="57"/>
      <c r="J82" s="57"/>
      <c r="K82" s="57"/>
      <c r="L82" s="57"/>
      <c r="M82" s="43"/>
    </row>
    <row r="83" spans="1:13" hidden="1" outlineLevel="1" x14ac:dyDescent="0.25">
      <c r="A83" s="93"/>
      <c r="B83" s="94"/>
      <c r="C83" s="94"/>
      <c r="D83" s="43" t="s">
        <v>83</v>
      </c>
      <c r="E83" s="57"/>
      <c r="F83" s="57"/>
      <c r="G83" s="57"/>
      <c r="H83" s="57"/>
      <c r="I83" s="57"/>
      <c r="J83" s="57"/>
      <c r="K83" s="57"/>
      <c r="L83" s="57"/>
      <c r="M83" s="43"/>
    </row>
    <row r="84" spans="1:13" ht="31.5" hidden="1" outlineLevel="1" x14ac:dyDescent="0.25">
      <c r="A84" s="93"/>
      <c r="B84" s="94"/>
      <c r="C84" s="94"/>
      <c r="D84" s="49" t="s">
        <v>111</v>
      </c>
      <c r="E84" s="57"/>
      <c r="F84" s="57"/>
      <c r="G84" s="57"/>
      <c r="H84" s="57"/>
      <c r="I84" s="57"/>
      <c r="J84" s="57"/>
      <c r="K84" s="57"/>
      <c r="L84" s="57"/>
      <c r="M84" s="43"/>
    </row>
    <row r="85" spans="1:13" hidden="1" outlineLevel="1" x14ac:dyDescent="0.25">
      <c r="A85" s="93"/>
      <c r="B85" s="94"/>
      <c r="C85" s="94"/>
      <c r="D85" s="43" t="s">
        <v>82</v>
      </c>
      <c r="E85" s="57"/>
      <c r="F85" s="57"/>
      <c r="G85" s="57"/>
      <c r="H85" s="57"/>
      <c r="I85" s="57"/>
      <c r="J85" s="57"/>
      <c r="K85" s="57"/>
      <c r="L85" s="57"/>
      <c r="M85" s="43"/>
    </row>
    <row r="86" spans="1:13" ht="15.75" hidden="1" customHeight="1" outlineLevel="1" x14ac:dyDescent="0.25">
      <c r="A86" s="93">
        <v>10</v>
      </c>
      <c r="B86" s="94" t="str">
        <f>'пр 10 к Пор'!B106</f>
        <v>Отдельное мероприятие</v>
      </c>
      <c r="C86" s="94">
        <f>'пр 10 к Пор'!C106</f>
        <v>10</v>
      </c>
      <c r="D86" s="52" t="s">
        <v>85</v>
      </c>
      <c r="E86" s="59">
        <f>SUM(E88:E92)</f>
        <v>0</v>
      </c>
      <c r="F86" s="59">
        <f t="shared" ref="F86:L86" si="11">SUM(F88:F92)</f>
        <v>0</v>
      </c>
      <c r="G86" s="59">
        <f t="shared" si="11"/>
        <v>0</v>
      </c>
      <c r="H86" s="59">
        <f t="shared" si="11"/>
        <v>0</v>
      </c>
      <c r="I86" s="59">
        <f t="shared" si="11"/>
        <v>0</v>
      </c>
      <c r="J86" s="59">
        <f t="shared" si="11"/>
        <v>0</v>
      </c>
      <c r="K86" s="59">
        <f t="shared" si="11"/>
        <v>0</v>
      </c>
      <c r="L86" s="59">
        <f t="shared" si="11"/>
        <v>0</v>
      </c>
      <c r="M86" s="52"/>
    </row>
    <row r="87" spans="1:13" hidden="1" outlineLevel="1" x14ac:dyDescent="0.25">
      <c r="A87" s="93"/>
      <c r="B87" s="94"/>
      <c r="C87" s="94"/>
      <c r="D87" s="43" t="s">
        <v>84</v>
      </c>
      <c r="E87" s="57"/>
      <c r="F87" s="57"/>
      <c r="G87" s="57"/>
      <c r="H87" s="57"/>
      <c r="I87" s="57"/>
      <c r="J87" s="57"/>
      <c r="K87" s="57"/>
      <c r="L87" s="57"/>
      <c r="M87" s="43"/>
    </row>
    <row r="88" spans="1:13" hidden="1" outlineLevel="1" x14ac:dyDescent="0.25">
      <c r="A88" s="93"/>
      <c r="B88" s="94"/>
      <c r="C88" s="94"/>
      <c r="D88" s="50" t="s">
        <v>109</v>
      </c>
      <c r="E88" s="57"/>
      <c r="F88" s="57"/>
      <c r="G88" s="57"/>
      <c r="H88" s="57"/>
      <c r="I88" s="57"/>
      <c r="J88" s="57"/>
      <c r="K88" s="57"/>
      <c r="L88" s="57"/>
      <c r="M88" s="43"/>
    </row>
    <row r="89" spans="1:13" hidden="1" outlineLevel="1" x14ac:dyDescent="0.25">
      <c r="A89" s="93"/>
      <c r="B89" s="94"/>
      <c r="C89" s="94"/>
      <c r="D89" s="43" t="s">
        <v>110</v>
      </c>
      <c r="E89" s="57"/>
      <c r="F89" s="57"/>
      <c r="G89" s="57"/>
      <c r="H89" s="57"/>
      <c r="I89" s="57"/>
      <c r="J89" s="57"/>
      <c r="K89" s="57"/>
      <c r="L89" s="57"/>
      <c r="M89" s="43"/>
    </row>
    <row r="90" spans="1:13" hidden="1" outlineLevel="1" x14ac:dyDescent="0.25">
      <c r="A90" s="93"/>
      <c r="B90" s="94"/>
      <c r="C90" s="94"/>
      <c r="D90" s="43" t="s">
        <v>83</v>
      </c>
      <c r="E90" s="57"/>
      <c r="F90" s="57"/>
      <c r="G90" s="57"/>
      <c r="H90" s="57"/>
      <c r="I90" s="57"/>
      <c r="J90" s="57"/>
      <c r="K90" s="57"/>
      <c r="L90" s="57"/>
      <c r="M90" s="43"/>
    </row>
    <row r="91" spans="1:13" ht="31.5" hidden="1" outlineLevel="1" x14ac:dyDescent="0.25">
      <c r="A91" s="93"/>
      <c r="B91" s="94"/>
      <c r="C91" s="94"/>
      <c r="D91" s="49" t="s">
        <v>111</v>
      </c>
      <c r="E91" s="57"/>
      <c r="F91" s="57"/>
      <c r="G91" s="57"/>
      <c r="H91" s="57"/>
      <c r="I91" s="57"/>
      <c r="J91" s="57"/>
      <c r="K91" s="57"/>
      <c r="L91" s="57"/>
      <c r="M91" s="43"/>
    </row>
    <row r="92" spans="1:13" hidden="1" outlineLevel="1" x14ac:dyDescent="0.25">
      <c r="A92" s="93"/>
      <c r="B92" s="94"/>
      <c r="C92" s="94"/>
      <c r="D92" s="43" t="s">
        <v>82</v>
      </c>
      <c r="E92" s="57"/>
      <c r="F92" s="57"/>
      <c r="G92" s="57"/>
      <c r="H92" s="57"/>
      <c r="I92" s="57"/>
      <c r="J92" s="57"/>
      <c r="K92" s="57"/>
      <c r="L92" s="57"/>
      <c r="M92" s="43"/>
    </row>
    <row r="93" spans="1:13" collapsed="1" x14ac:dyDescent="0.25"/>
    <row r="96" spans="1:13" x14ac:dyDescent="0.25">
      <c r="B96" s="96" t="s">
        <v>156</v>
      </c>
      <c r="C96" s="92"/>
      <c r="D96" s="92"/>
      <c r="H96" s="96" t="s">
        <v>157</v>
      </c>
      <c r="I96" s="92"/>
    </row>
    <row r="121" spans="1:13" ht="18.75" x14ac:dyDescent="0.3">
      <c r="A121" s="76" t="s">
        <v>42</v>
      </c>
      <c r="B121" s="76"/>
      <c r="C121" s="76"/>
      <c r="D121" s="76"/>
      <c r="E121" s="76"/>
      <c r="F121" s="76"/>
      <c r="G121" s="76"/>
      <c r="H121" s="76"/>
      <c r="I121" s="76"/>
      <c r="K121" s="77" t="s">
        <v>41</v>
      </c>
      <c r="L121" s="77"/>
      <c r="M121" s="42" t="s">
        <v>40</v>
      </c>
    </row>
  </sheetData>
  <mergeCells count="49">
    <mergeCell ref="B96:D96"/>
    <mergeCell ref="H96:I96"/>
    <mergeCell ref="A79:A85"/>
    <mergeCell ref="B79:B85"/>
    <mergeCell ref="C79:C85"/>
    <mergeCell ref="A86:A92"/>
    <mergeCell ref="B86:B92"/>
    <mergeCell ref="C86:C92"/>
    <mergeCell ref="A65:A71"/>
    <mergeCell ref="B65:B71"/>
    <mergeCell ref="C65:C71"/>
    <mergeCell ref="A72:A78"/>
    <mergeCell ref="B72:B78"/>
    <mergeCell ref="C72:C78"/>
    <mergeCell ref="A58:A64"/>
    <mergeCell ref="B58:B64"/>
    <mergeCell ref="C58:C64"/>
    <mergeCell ref="C37:C43"/>
    <mergeCell ref="B44:B50"/>
    <mergeCell ref="C44:C50"/>
    <mergeCell ref="A51:A57"/>
    <mergeCell ref="B51:B57"/>
    <mergeCell ref="C51:C57"/>
    <mergeCell ref="K121:L121"/>
    <mergeCell ref="A16:M16"/>
    <mergeCell ref="A15:M15"/>
    <mergeCell ref="A121:I121"/>
    <mergeCell ref="K19:L20"/>
    <mergeCell ref="M19:M21"/>
    <mergeCell ref="G20:H20"/>
    <mergeCell ref="I20:J20"/>
    <mergeCell ref="A23:A29"/>
    <mergeCell ref="B23:B29"/>
    <mergeCell ref="C23:C29"/>
    <mergeCell ref="A19:A21"/>
    <mergeCell ref="B19:B21"/>
    <mergeCell ref="C19:C21"/>
    <mergeCell ref="D19:D21"/>
    <mergeCell ref="E19:F20"/>
    <mergeCell ref="A12:M12"/>
    <mergeCell ref="A13:M13"/>
    <mergeCell ref="A14:M14"/>
    <mergeCell ref="A44:A50"/>
    <mergeCell ref="A37:A43"/>
    <mergeCell ref="B37:B43"/>
    <mergeCell ref="G19:J19"/>
    <mergeCell ref="A30:A36"/>
    <mergeCell ref="B30:B36"/>
    <mergeCell ref="C30:C36"/>
  </mergeCells>
  <pageMargins left="0.78740157480314965" right="0.78740157480314965" top="1.1811023622047245" bottom="0.36" header="0.31496062992125984" footer="0.31496062992125984"/>
  <pageSetup paperSize="9" scale="94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92"/>
  <sheetViews>
    <sheetView zoomScale="70" zoomScaleNormal="70" workbookViewId="0">
      <selection activeCell="D1" sqref="D1"/>
    </sheetView>
  </sheetViews>
  <sheetFormatPr defaultRowHeight="15" outlineLevelRow="1" x14ac:dyDescent="0.25"/>
  <cols>
    <col min="1" max="1" width="56.5703125" style="4" customWidth="1"/>
    <col min="2" max="2" width="20.42578125" style="4" customWidth="1"/>
    <col min="3" max="3" width="15.7109375" style="4" customWidth="1"/>
    <col min="4" max="4" width="14.5703125" style="4" customWidth="1"/>
    <col min="5" max="5" width="22.7109375" style="4" customWidth="1"/>
    <col min="6" max="16384" width="9.140625" style="4"/>
  </cols>
  <sheetData>
    <row r="1" spans="1:7" x14ac:dyDescent="0.25">
      <c r="D1" s="4" t="s">
        <v>162</v>
      </c>
    </row>
    <row r="3" spans="1:7" ht="48.75" customHeight="1" x14ac:dyDescent="0.25">
      <c r="D3" s="99" t="s">
        <v>33</v>
      </c>
      <c r="E3" s="99"/>
    </row>
    <row r="6" spans="1:7" ht="30.75" customHeight="1" x14ac:dyDescent="0.25">
      <c r="A6" s="97" t="s">
        <v>0</v>
      </c>
      <c r="B6" s="97"/>
      <c r="C6" s="97"/>
      <c r="D6" s="97"/>
      <c r="E6" s="97"/>
    </row>
    <row r="7" spans="1:7" x14ac:dyDescent="0.25">
      <c r="A7" s="5"/>
      <c r="B7" s="5"/>
      <c r="C7" s="5"/>
      <c r="D7" s="5"/>
      <c r="E7" s="5"/>
    </row>
    <row r="8" spans="1:7" x14ac:dyDescent="0.25">
      <c r="A8" s="98" t="s">
        <v>1</v>
      </c>
      <c r="B8" s="98" t="s">
        <v>2</v>
      </c>
      <c r="C8" s="98"/>
      <c r="D8" s="98"/>
      <c r="E8" s="98" t="s">
        <v>3</v>
      </c>
    </row>
    <row r="9" spans="1:7" ht="90" x14ac:dyDescent="0.25">
      <c r="A9" s="98"/>
      <c r="B9" s="18" t="s">
        <v>4</v>
      </c>
      <c r="C9" s="18" t="s">
        <v>5</v>
      </c>
      <c r="D9" s="18" t="s">
        <v>6</v>
      </c>
      <c r="E9" s="98"/>
    </row>
    <row r="10" spans="1:7" x14ac:dyDescent="0.25">
      <c r="A10" s="1">
        <v>1</v>
      </c>
      <c r="B10" s="1">
        <v>2</v>
      </c>
      <c r="C10" s="1">
        <v>3</v>
      </c>
      <c r="D10" s="1">
        <v>4</v>
      </c>
      <c r="E10" s="1" t="s">
        <v>11</v>
      </c>
    </row>
    <row r="11" spans="1:7" ht="15.75" x14ac:dyDescent="0.25">
      <c r="A11" s="27" t="s">
        <v>7</v>
      </c>
      <c r="B11" s="28">
        <f>B12+B20+B29+B38+B47+B56+B65+B74+B83</f>
        <v>22204.573410000005</v>
      </c>
      <c r="C11" s="28">
        <f>C12+C20+C29+C38+C47+C56+C65+C74+C83</f>
        <v>3925.6852299999973</v>
      </c>
      <c r="D11" s="28">
        <f>D12+D20+D29+D38+D47+D56+D65+D74+D83</f>
        <v>26130.258639999996</v>
      </c>
      <c r="E11" s="32">
        <f>(B11+C11)/D11</f>
        <v>1.0000000000000002</v>
      </c>
      <c r="G11" s="72"/>
    </row>
    <row r="12" spans="1:7" ht="31.5" x14ac:dyDescent="0.25">
      <c r="A12" s="2" t="str">
        <f>CONCATENATE('пр 10 к Пор'!B34,". ","""",'пр 10 к Пор'!C34,"""")</f>
        <v>Подпрограмма 1. "Развитие массовой физической культуры и спорта"</v>
      </c>
      <c r="B12" s="29">
        <f>SUM(B13:B19)</f>
        <v>19011.927150000003</v>
      </c>
      <c r="C12" s="29">
        <f>SUM(C13:C19)</f>
        <v>3782.8146299999971</v>
      </c>
      <c r="D12" s="29">
        <f>SUM(D13:D19)</f>
        <v>22794.741779999997</v>
      </c>
      <c r="E12" s="33">
        <f t="shared" ref="E12:E54" si="0">(B12+C12)/D12</f>
        <v>1.0000000000000002</v>
      </c>
    </row>
    <row r="13" spans="1:7" ht="31.5" x14ac:dyDescent="0.25">
      <c r="A13" s="3" t="s">
        <v>141</v>
      </c>
      <c r="B13" s="30">
        <v>14265.484150000002</v>
      </c>
      <c r="C13" s="30">
        <f>D13-B13</f>
        <v>3275.8338499999973</v>
      </c>
      <c r="D13" s="30">
        <v>17541.317999999999</v>
      </c>
      <c r="E13" s="34">
        <f t="shared" si="0"/>
        <v>1</v>
      </c>
    </row>
    <row r="14" spans="1:7" ht="15.75" x14ac:dyDescent="0.25">
      <c r="A14" s="3" t="s">
        <v>142</v>
      </c>
      <c r="B14" s="30">
        <v>1002.697</v>
      </c>
      <c r="C14" s="30">
        <f t="shared" ref="C14:C19" si="1">D14-B14</f>
        <v>271.29628000000014</v>
      </c>
      <c r="D14" s="30">
        <v>1273.9932800000001</v>
      </c>
      <c r="E14" s="34">
        <f t="shared" si="0"/>
        <v>1</v>
      </c>
    </row>
    <row r="15" spans="1:7" ht="31.5" x14ac:dyDescent="0.25">
      <c r="A15" s="3" t="s">
        <v>143</v>
      </c>
      <c r="B15" s="30">
        <v>762.29</v>
      </c>
      <c r="C15" s="30">
        <f t="shared" si="1"/>
        <v>9.9999999999909051E-3</v>
      </c>
      <c r="D15" s="30">
        <v>762.3</v>
      </c>
      <c r="E15" s="34">
        <f t="shared" si="0"/>
        <v>1</v>
      </c>
    </row>
    <row r="16" spans="1:7" ht="78.75" x14ac:dyDescent="0.25">
      <c r="A16" s="3" t="s">
        <v>144</v>
      </c>
      <c r="B16" s="30">
        <v>2508.5965000000001</v>
      </c>
      <c r="C16" s="30">
        <f t="shared" si="1"/>
        <v>43.234500000000025</v>
      </c>
      <c r="D16" s="30">
        <v>2551.8310000000001</v>
      </c>
      <c r="E16" s="34">
        <f t="shared" si="0"/>
        <v>1</v>
      </c>
    </row>
    <row r="17" spans="1:5" ht="78.75" x14ac:dyDescent="0.25">
      <c r="A17" s="3" t="s">
        <v>145</v>
      </c>
      <c r="B17" s="30">
        <v>425.29950000000002</v>
      </c>
      <c r="C17" s="30">
        <f t="shared" si="1"/>
        <v>0</v>
      </c>
      <c r="D17" s="30">
        <v>425.29950000000002</v>
      </c>
      <c r="E17" s="34">
        <f t="shared" si="0"/>
        <v>1</v>
      </c>
    </row>
    <row r="18" spans="1:5" ht="63" x14ac:dyDescent="0.25">
      <c r="A18" s="3" t="s">
        <v>146</v>
      </c>
      <c r="B18" s="30">
        <v>47.56</v>
      </c>
      <c r="C18" s="30">
        <f t="shared" si="1"/>
        <v>152.44</v>
      </c>
      <c r="D18" s="30">
        <v>200</v>
      </c>
      <c r="E18" s="34">
        <f t="shared" si="0"/>
        <v>1</v>
      </c>
    </row>
    <row r="19" spans="1:5" ht="47.25" x14ac:dyDescent="0.25">
      <c r="A19" s="3" t="s">
        <v>147</v>
      </c>
      <c r="B19" s="30">
        <v>0</v>
      </c>
      <c r="C19" s="30">
        <f t="shared" si="1"/>
        <v>40</v>
      </c>
      <c r="D19" s="30">
        <v>40</v>
      </c>
      <c r="E19" s="34">
        <f t="shared" si="0"/>
        <v>1</v>
      </c>
    </row>
    <row r="20" spans="1:5" ht="63" x14ac:dyDescent="0.25">
      <c r="A20" s="2" t="str">
        <f>CONCATENATE('пр 10 к Пор'!B43,". ","""",'пр 10 к Пор'!C43,"""")</f>
        <v>Подпрограмма 2. "Вовлечение молодежи Туруханского района в социальную практику и развитие системы патриотического воспитания подрастающего поколения"</v>
      </c>
      <c r="B20" s="29">
        <f>SUM(B21:B28)</f>
        <v>3192.64626</v>
      </c>
      <c r="C20" s="29">
        <f>SUM(C21:C28)</f>
        <v>142.87060000000014</v>
      </c>
      <c r="D20" s="29">
        <f>SUM(D21:D28)</f>
        <v>3335.5168599999997</v>
      </c>
      <c r="E20" s="33">
        <f t="shared" si="0"/>
        <v>1.0000000000000002</v>
      </c>
    </row>
    <row r="21" spans="1:5" ht="47.25" x14ac:dyDescent="0.25">
      <c r="A21" s="3" t="s">
        <v>148</v>
      </c>
      <c r="B21" s="30">
        <v>726.91985999999997</v>
      </c>
      <c r="C21" s="30">
        <f t="shared" ref="C21:C28" si="2">D21-B21</f>
        <v>0</v>
      </c>
      <c r="D21" s="30">
        <v>726.91985999999997</v>
      </c>
      <c r="E21" s="34">
        <f t="shared" si="0"/>
        <v>1</v>
      </c>
    </row>
    <row r="22" spans="1:5" ht="47.25" x14ac:dyDescent="0.25">
      <c r="A22" s="3" t="s">
        <v>149</v>
      </c>
      <c r="B22" s="30">
        <v>97.296999999999997</v>
      </c>
      <c r="C22" s="30">
        <f t="shared" si="2"/>
        <v>0</v>
      </c>
      <c r="D22" s="30">
        <v>97.296999999999997</v>
      </c>
      <c r="E22" s="34">
        <f t="shared" si="0"/>
        <v>1</v>
      </c>
    </row>
    <row r="23" spans="1:5" ht="63" x14ac:dyDescent="0.25">
      <c r="A23" s="3" t="s">
        <v>150</v>
      </c>
      <c r="B23" s="30">
        <v>374.77199999999999</v>
      </c>
      <c r="C23" s="30">
        <f t="shared" si="2"/>
        <v>4.52800000000002</v>
      </c>
      <c r="D23" s="30">
        <v>379.3</v>
      </c>
      <c r="E23" s="34">
        <f t="shared" si="0"/>
        <v>1</v>
      </c>
    </row>
    <row r="24" spans="1:5" ht="47.25" x14ac:dyDescent="0.25">
      <c r="A24" s="3" t="s">
        <v>151</v>
      </c>
      <c r="B24" s="30">
        <v>1452.9273999999998</v>
      </c>
      <c r="C24" s="30">
        <f t="shared" si="2"/>
        <v>114.87260000000015</v>
      </c>
      <c r="D24" s="30">
        <v>1567.8</v>
      </c>
      <c r="E24" s="34">
        <f t="shared" si="0"/>
        <v>1</v>
      </c>
    </row>
    <row r="25" spans="1:5" ht="15.75" x14ac:dyDescent="0.25">
      <c r="A25" s="3" t="s">
        <v>152</v>
      </c>
      <c r="B25" s="30">
        <v>129.80000000000001</v>
      </c>
      <c r="C25" s="30">
        <f t="shared" si="2"/>
        <v>0.19999999999998863</v>
      </c>
      <c r="D25" s="30">
        <v>130</v>
      </c>
      <c r="E25" s="34">
        <f t="shared" si="0"/>
        <v>1</v>
      </c>
    </row>
    <row r="26" spans="1:5" ht="31.5" x14ac:dyDescent="0.25">
      <c r="A26" s="3" t="s">
        <v>153</v>
      </c>
      <c r="B26" s="30">
        <v>291.73</v>
      </c>
      <c r="C26" s="30">
        <f t="shared" si="2"/>
        <v>8.2699999999999818</v>
      </c>
      <c r="D26" s="30">
        <v>300</v>
      </c>
      <c r="E26" s="34">
        <f t="shared" si="0"/>
        <v>1</v>
      </c>
    </row>
    <row r="27" spans="1:5" ht="63" x14ac:dyDescent="0.25">
      <c r="A27" s="3" t="s">
        <v>154</v>
      </c>
      <c r="B27" s="30">
        <v>85</v>
      </c>
      <c r="C27" s="30">
        <f t="shared" si="2"/>
        <v>15</v>
      </c>
      <c r="D27" s="30">
        <v>100</v>
      </c>
      <c r="E27" s="34">
        <f t="shared" si="0"/>
        <v>1</v>
      </c>
    </row>
    <row r="28" spans="1:5" ht="63" x14ac:dyDescent="0.25">
      <c r="A28" s="3" t="s">
        <v>155</v>
      </c>
      <c r="B28" s="30">
        <v>34.200000000000003</v>
      </c>
      <c r="C28" s="30">
        <f t="shared" si="2"/>
        <v>0</v>
      </c>
      <c r="D28" s="30">
        <v>34.200000000000003</v>
      </c>
      <c r="E28" s="34">
        <f t="shared" si="0"/>
        <v>1</v>
      </c>
    </row>
    <row r="29" spans="1:5" ht="15.75" hidden="1" outlineLevel="1" x14ac:dyDescent="0.25">
      <c r="A29" s="2" t="str">
        <f>CONCATENATE('пр 10 к Пор'!B52,". ","""",'пр 10 к Пор'!C52,"""")</f>
        <v>Подпрограмма …. "4"</v>
      </c>
      <c r="B29" s="29">
        <f>SUM(B30:B37)</f>
        <v>0</v>
      </c>
      <c r="C29" s="29">
        <f>SUM(C30:C37)</f>
        <v>0</v>
      </c>
      <c r="D29" s="29">
        <f>SUM(D30:D37)</f>
        <v>0</v>
      </c>
      <c r="E29" s="33" t="e">
        <f t="shared" si="0"/>
        <v>#DIV/0!</v>
      </c>
    </row>
    <row r="30" spans="1:5" ht="15.75" hidden="1" outlineLevel="1" x14ac:dyDescent="0.25">
      <c r="A30" s="3" t="s">
        <v>9</v>
      </c>
      <c r="B30" s="30"/>
      <c r="C30" s="30"/>
      <c r="D30" s="30"/>
      <c r="E30" s="34" t="e">
        <f t="shared" si="0"/>
        <v>#DIV/0!</v>
      </c>
    </row>
    <row r="31" spans="1:5" ht="15.75" hidden="1" outlineLevel="1" x14ac:dyDescent="0.25">
      <c r="A31" s="3"/>
      <c r="B31" s="30"/>
      <c r="C31" s="30"/>
      <c r="D31" s="30"/>
      <c r="E31" s="34" t="e">
        <f t="shared" si="0"/>
        <v>#DIV/0!</v>
      </c>
    </row>
    <row r="32" spans="1:5" ht="15.75" hidden="1" outlineLevel="1" x14ac:dyDescent="0.25">
      <c r="A32" s="3"/>
      <c r="B32" s="30"/>
      <c r="C32" s="30"/>
      <c r="D32" s="30"/>
      <c r="E32" s="34" t="e">
        <f t="shared" si="0"/>
        <v>#DIV/0!</v>
      </c>
    </row>
    <row r="33" spans="1:5" ht="15.75" hidden="1" outlineLevel="1" x14ac:dyDescent="0.25">
      <c r="A33" s="3"/>
      <c r="B33" s="30"/>
      <c r="C33" s="30"/>
      <c r="D33" s="30"/>
      <c r="E33" s="34" t="e">
        <f t="shared" si="0"/>
        <v>#DIV/0!</v>
      </c>
    </row>
    <row r="34" spans="1:5" ht="15.75" hidden="1" outlineLevel="1" x14ac:dyDescent="0.25">
      <c r="A34" s="3"/>
      <c r="B34" s="30"/>
      <c r="C34" s="30"/>
      <c r="D34" s="30"/>
      <c r="E34" s="34" t="e">
        <f t="shared" si="0"/>
        <v>#DIV/0!</v>
      </c>
    </row>
    <row r="35" spans="1:5" ht="15.75" hidden="1" outlineLevel="1" x14ac:dyDescent="0.25">
      <c r="A35" s="3"/>
      <c r="B35" s="30"/>
      <c r="C35" s="30"/>
      <c r="D35" s="30"/>
      <c r="E35" s="34" t="e">
        <f t="shared" si="0"/>
        <v>#DIV/0!</v>
      </c>
    </row>
    <row r="36" spans="1:5" ht="15.75" hidden="1" outlineLevel="1" x14ac:dyDescent="0.25">
      <c r="A36" s="3"/>
      <c r="B36" s="30"/>
      <c r="C36" s="30"/>
      <c r="D36" s="30"/>
      <c r="E36" s="34" t="e">
        <f t="shared" si="0"/>
        <v>#DIV/0!</v>
      </c>
    </row>
    <row r="37" spans="1:5" ht="15.75" hidden="1" outlineLevel="1" x14ac:dyDescent="0.25">
      <c r="A37" s="3" t="s">
        <v>10</v>
      </c>
      <c r="B37" s="30"/>
      <c r="C37" s="31"/>
      <c r="D37" s="30"/>
      <c r="E37" s="34" t="e">
        <f t="shared" si="0"/>
        <v>#DIV/0!</v>
      </c>
    </row>
    <row r="38" spans="1:5" ht="15.75" hidden="1" outlineLevel="1" x14ac:dyDescent="0.25">
      <c r="A38" s="2" t="str">
        <f>CONCATENATE('пр 10 к Пор'!B61,". ","""",'пр 10 к Пор'!C61,"""")</f>
        <v>Подпрограмма …. "5"</v>
      </c>
      <c r="B38" s="29">
        <f>SUM(B39:B46)</f>
        <v>0</v>
      </c>
      <c r="C38" s="29">
        <f>SUM(C39:C46)</f>
        <v>0</v>
      </c>
      <c r="D38" s="29">
        <f>SUM(D39:D46)</f>
        <v>0</v>
      </c>
      <c r="E38" s="33" t="e">
        <f t="shared" si="0"/>
        <v>#DIV/0!</v>
      </c>
    </row>
    <row r="39" spans="1:5" ht="15.75" hidden="1" outlineLevel="1" x14ac:dyDescent="0.25">
      <c r="A39" s="3" t="s">
        <v>9</v>
      </c>
      <c r="B39" s="30"/>
      <c r="C39" s="30"/>
      <c r="D39" s="30"/>
      <c r="E39" s="34" t="e">
        <f t="shared" si="0"/>
        <v>#DIV/0!</v>
      </c>
    </row>
    <row r="40" spans="1:5" ht="15.75" hidden="1" outlineLevel="1" x14ac:dyDescent="0.25">
      <c r="A40" s="3"/>
      <c r="B40" s="30"/>
      <c r="C40" s="30"/>
      <c r="D40" s="30"/>
      <c r="E40" s="34" t="e">
        <f t="shared" si="0"/>
        <v>#DIV/0!</v>
      </c>
    </row>
    <row r="41" spans="1:5" ht="15.75" hidden="1" outlineLevel="1" x14ac:dyDescent="0.25">
      <c r="A41" s="3"/>
      <c r="B41" s="30"/>
      <c r="C41" s="30"/>
      <c r="D41" s="30"/>
      <c r="E41" s="34" t="e">
        <f t="shared" si="0"/>
        <v>#DIV/0!</v>
      </c>
    </row>
    <row r="42" spans="1:5" ht="15.75" hidden="1" outlineLevel="1" x14ac:dyDescent="0.25">
      <c r="A42" s="3"/>
      <c r="B42" s="30"/>
      <c r="C42" s="30"/>
      <c r="D42" s="30"/>
      <c r="E42" s="34" t="e">
        <f t="shared" si="0"/>
        <v>#DIV/0!</v>
      </c>
    </row>
    <row r="43" spans="1:5" ht="15.75" hidden="1" outlineLevel="1" x14ac:dyDescent="0.25">
      <c r="A43" s="3"/>
      <c r="B43" s="30"/>
      <c r="C43" s="30"/>
      <c r="D43" s="30"/>
      <c r="E43" s="34" t="e">
        <f t="shared" si="0"/>
        <v>#DIV/0!</v>
      </c>
    </row>
    <row r="44" spans="1:5" ht="15.75" hidden="1" outlineLevel="1" x14ac:dyDescent="0.25">
      <c r="A44" s="3"/>
      <c r="B44" s="30"/>
      <c r="C44" s="30"/>
      <c r="D44" s="30"/>
      <c r="E44" s="34" t="e">
        <f t="shared" si="0"/>
        <v>#DIV/0!</v>
      </c>
    </row>
    <row r="45" spans="1:5" ht="15.75" hidden="1" outlineLevel="1" x14ac:dyDescent="0.25">
      <c r="A45" s="3"/>
      <c r="B45" s="30"/>
      <c r="C45" s="30"/>
      <c r="D45" s="30"/>
      <c r="E45" s="34" t="e">
        <f t="shared" si="0"/>
        <v>#DIV/0!</v>
      </c>
    </row>
    <row r="46" spans="1:5" ht="15.75" hidden="1" outlineLevel="1" x14ac:dyDescent="0.25">
      <c r="A46" s="3" t="s">
        <v>10</v>
      </c>
      <c r="B46" s="30"/>
      <c r="C46" s="31"/>
      <c r="D46" s="30"/>
      <c r="E46" s="34" t="e">
        <f t="shared" si="0"/>
        <v>#DIV/0!</v>
      </c>
    </row>
    <row r="47" spans="1:5" ht="15.75" hidden="1" outlineLevel="1" x14ac:dyDescent="0.25">
      <c r="A47" s="2" t="str">
        <f>CONCATENATE('пр 10 к Пор'!B70,". ","""",'пр 10 к Пор'!C70,"""")</f>
        <v>Подпрограмма …. "6"</v>
      </c>
      <c r="B47" s="29">
        <f>SUM(B48:B55)</f>
        <v>0</v>
      </c>
      <c r="C47" s="29">
        <f>SUM(C48:C55)</f>
        <v>0</v>
      </c>
      <c r="D47" s="29">
        <f>SUM(D48:D55)</f>
        <v>0</v>
      </c>
      <c r="E47" s="33" t="e">
        <f t="shared" si="0"/>
        <v>#DIV/0!</v>
      </c>
    </row>
    <row r="48" spans="1:5" ht="15.75" hidden="1" outlineLevel="1" x14ac:dyDescent="0.25">
      <c r="A48" s="3" t="s">
        <v>9</v>
      </c>
      <c r="B48" s="30"/>
      <c r="C48" s="30"/>
      <c r="D48" s="30"/>
      <c r="E48" s="34" t="e">
        <f t="shared" si="0"/>
        <v>#DIV/0!</v>
      </c>
    </row>
    <row r="49" spans="1:5" ht="15.75" hidden="1" outlineLevel="1" x14ac:dyDescent="0.25">
      <c r="A49" s="3"/>
      <c r="B49" s="30"/>
      <c r="C49" s="30"/>
      <c r="D49" s="30"/>
      <c r="E49" s="34" t="e">
        <f t="shared" si="0"/>
        <v>#DIV/0!</v>
      </c>
    </row>
    <row r="50" spans="1:5" ht="15.75" hidden="1" outlineLevel="1" x14ac:dyDescent="0.25">
      <c r="A50" s="3"/>
      <c r="B50" s="30"/>
      <c r="C50" s="30"/>
      <c r="D50" s="30"/>
      <c r="E50" s="34" t="e">
        <f t="shared" si="0"/>
        <v>#DIV/0!</v>
      </c>
    </row>
    <row r="51" spans="1:5" ht="15.75" hidden="1" outlineLevel="1" x14ac:dyDescent="0.25">
      <c r="A51" s="3"/>
      <c r="B51" s="30"/>
      <c r="C51" s="30"/>
      <c r="D51" s="30"/>
      <c r="E51" s="34" t="e">
        <f t="shared" si="0"/>
        <v>#DIV/0!</v>
      </c>
    </row>
    <row r="52" spans="1:5" ht="15.75" hidden="1" outlineLevel="1" x14ac:dyDescent="0.25">
      <c r="A52" s="3"/>
      <c r="B52" s="30"/>
      <c r="C52" s="30"/>
      <c r="D52" s="30"/>
      <c r="E52" s="34" t="e">
        <f t="shared" si="0"/>
        <v>#DIV/0!</v>
      </c>
    </row>
    <row r="53" spans="1:5" ht="15.75" hidden="1" outlineLevel="1" x14ac:dyDescent="0.25">
      <c r="A53" s="3"/>
      <c r="B53" s="30"/>
      <c r="C53" s="30"/>
      <c r="D53" s="30"/>
      <c r="E53" s="34" t="e">
        <f t="shared" si="0"/>
        <v>#DIV/0!</v>
      </c>
    </row>
    <row r="54" spans="1:5" ht="15.75" hidden="1" outlineLevel="1" x14ac:dyDescent="0.25">
      <c r="A54" s="3"/>
      <c r="B54" s="30"/>
      <c r="C54" s="30"/>
      <c r="D54" s="30"/>
      <c r="E54" s="34" t="e">
        <f t="shared" si="0"/>
        <v>#DIV/0!</v>
      </c>
    </row>
    <row r="55" spans="1:5" ht="15.75" hidden="1" outlineLevel="1" x14ac:dyDescent="0.25">
      <c r="A55" s="3" t="s">
        <v>10</v>
      </c>
      <c r="B55" s="30"/>
      <c r="C55" s="31"/>
      <c r="D55" s="30"/>
      <c r="E55" s="34" t="e">
        <f t="shared" ref="E55:E91" si="3">(B55+C55)/D55</f>
        <v>#DIV/0!</v>
      </c>
    </row>
    <row r="56" spans="1:5" ht="15.75" hidden="1" outlineLevel="1" x14ac:dyDescent="0.25">
      <c r="A56" s="2" t="str">
        <f>CONCATENATE('пр 10 к Пор'!B79,". ","""",'пр 10 к Пор'!C79,"""")</f>
        <v>Подпрограмма …. "7"</v>
      </c>
      <c r="B56" s="29">
        <f>SUM(B57:B64)</f>
        <v>0</v>
      </c>
      <c r="C56" s="29">
        <f>SUM(C57:C64)</f>
        <v>0</v>
      </c>
      <c r="D56" s="29">
        <f>SUM(D57:D64)</f>
        <v>0</v>
      </c>
      <c r="E56" s="33" t="e">
        <f t="shared" si="3"/>
        <v>#DIV/0!</v>
      </c>
    </row>
    <row r="57" spans="1:5" ht="15.75" hidden="1" outlineLevel="1" x14ac:dyDescent="0.25">
      <c r="A57" s="3" t="s">
        <v>9</v>
      </c>
      <c r="B57" s="30"/>
      <c r="C57" s="30"/>
      <c r="D57" s="30"/>
      <c r="E57" s="34" t="e">
        <f t="shared" si="3"/>
        <v>#DIV/0!</v>
      </c>
    </row>
    <row r="58" spans="1:5" ht="15.75" hidden="1" outlineLevel="1" x14ac:dyDescent="0.25">
      <c r="A58" s="3"/>
      <c r="B58" s="30"/>
      <c r="C58" s="30"/>
      <c r="D58" s="30"/>
      <c r="E58" s="34" t="e">
        <f t="shared" si="3"/>
        <v>#DIV/0!</v>
      </c>
    </row>
    <row r="59" spans="1:5" ht="15.75" hidden="1" outlineLevel="1" x14ac:dyDescent="0.25">
      <c r="A59" s="3"/>
      <c r="B59" s="30"/>
      <c r="C59" s="30"/>
      <c r="D59" s="30"/>
      <c r="E59" s="34" t="e">
        <f t="shared" si="3"/>
        <v>#DIV/0!</v>
      </c>
    </row>
    <row r="60" spans="1:5" ht="15.75" hidden="1" outlineLevel="1" x14ac:dyDescent="0.25">
      <c r="A60" s="3"/>
      <c r="B60" s="30"/>
      <c r="C60" s="30"/>
      <c r="D60" s="30"/>
      <c r="E60" s="34" t="e">
        <f t="shared" si="3"/>
        <v>#DIV/0!</v>
      </c>
    </row>
    <row r="61" spans="1:5" ht="15.75" hidden="1" outlineLevel="1" x14ac:dyDescent="0.25">
      <c r="A61" s="3"/>
      <c r="B61" s="30"/>
      <c r="C61" s="30"/>
      <c r="D61" s="30"/>
      <c r="E61" s="34" t="e">
        <f t="shared" si="3"/>
        <v>#DIV/0!</v>
      </c>
    </row>
    <row r="62" spans="1:5" ht="15.75" hidden="1" outlineLevel="1" x14ac:dyDescent="0.25">
      <c r="A62" s="3"/>
      <c r="B62" s="30"/>
      <c r="C62" s="30"/>
      <c r="D62" s="30"/>
      <c r="E62" s="34" t="e">
        <f t="shared" si="3"/>
        <v>#DIV/0!</v>
      </c>
    </row>
    <row r="63" spans="1:5" ht="15.75" hidden="1" outlineLevel="1" x14ac:dyDescent="0.25">
      <c r="A63" s="3"/>
      <c r="B63" s="30"/>
      <c r="C63" s="30"/>
      <c r="D63" s="30"/>
      <c r="E63" s="34" t="e">
        <f t="shared" si="3"/>
        <v>#DIV/0!</v>
      </c>
    </row>
    <row r="64" spans="1:5" ht="15.75" hidden="1" outlineLevel="1" x14ac:dyDescent="0.25">
      <c r="A64" s="3" t="s">
        <v>10</v>
      </c>
      <c r="B64" s="30"/>
      <c r="C64" s="31"/>
      <c r="D64" s="30"/>
      <c r="E64" s="34" t="e">
        <f t="shared" si="3"/>
        <v>#DIV/0!</v>
      </c>
    </row>
    <row r="65" spans="1:5" ht="15.75" hidden="1" outlineLevel="1" x14ac:dyDescent="0.25">
      <c r="A65" s="2" t="str">
        <f>CONCATENATE('пр 10 к Пор'!B88,". ","""",'пр 10 к Пор'!C88,"""")</f>
        <v>Отдельное мероприятие. "8"</v>
      </c>
      <c r="B65" s="29">
        <f>SUM(B66:B73)</f>
        <v>0</v>
      </c>
      <c r="C65" s="29">
        <f>SUM(C66:C73)</f>
        <v>0</v>
      </c>
      <c r="D65" s="29">
        <f>SUM(D66:D73)</f>
        <v>0</v>
      </c>
      <c r="E65" s="33" t="e">
        <f t="shared" si="3"/>
        <v>#DIV/0!</v>
      </c>
    </row>
    <row r="66" spans="1:5" ht="15.75" hidden="1" outlineLevel="1" x14ac:dyDescent="0.25">
      <c r="A66" s="3" t="s">
        <v>9</v>
      </c>
      <c r="B66" s="30"/>
      <c r="C66" s="30"/>
      <c r="D66" s="30"/>
      <c r="E66" s="34" t="e">
        <f t="shared" si="3"/>
        <v>#DIV/0!</v>
      </c>
    </row>
    <row r="67" spans="1:5" ht="15.75" hidden="1" outlineLevel="1" x14ac:dyDescent="0.25">
      <c r="A67" s="3"/>
      <c r="B67" s="30"/>
      <c r="C67" s="30"/>
      <c r="D67" s="30"/>
      <c r="E67" s="34" t="e">
        <f t="shared" si="3"/>
        <v>#DIV/0!</v>
      </c>
    </row>
    <row r="68" spans="1:5" ht="15.75" hidden="1" outlineLevel="1" x14ac:dyDescent="0.25">
      <c r="A68" s="3"/>
      <c r="B68" s="30"/>
      <c r="C68" s="30"/>
      <c r="D68" s="30"/>
      <c r="E68" s="34" t="e">
        <f t="shared" si="3"/>
        <v>#DIV/0!</v>
      </c>
    </row>
    <row r="69" spans="1:5" ht="15.75" hidden="1" outlineLevel="1" x14ac:dyDescent="0.25">
      <c r="A69" s="3"/>
      <c r="B69" s="30"/>
      <c r="C69" s="30"/>
      <c r="D69" s="30"/>
      <c r="E69" s="34" t="e">
        <f t="shared" si="3"/>
        <v>#DIV/0!</v>
      </c>
    </row>
    <row r="70" spans="1:5" ht="15.75" hidden="1" outlineLevel="1" x14ac:dyDescent="0.25">
      <c r="A70" s="3"/>
      <c r="B70" s="30"/>
      <c r="C70" s="30"/>
      <c r="D70" s="30"/>
      <c r="E70" s="34" t="e">
        <f t="shared" si="3"/>
        <v>#DIV/0!</v>
      </c>
    </row>
    <row r="71" spans="1:5" ht="15.75" hidden="1" outlineLevel="1" x14ac:dyDescent="0.25">
      <c r="A71" s="3"/>
      <c r="B71" s="30"/>
      <c r="C71" s="30"/>
      <c r="D71" s="30"/>
      <c r="E71" s="34" t="e">
        <f t="shared" si="3"/>
        <v>#DIV/0!</v>
      </c>
    </row>
    <row r="72" spans="1:5" ht="15.75" hidden="1" outlineLevel="1" x14ac:dyDescent="0.25">
      <c r="A72" s="3"/>
      <c r="B72" s="30"/>
      <c r="C72" s="30"/>
      <c r="D72" s="30"/>
      <c r="E72" s="34" t="e">
        <f t="shared" si="3"/>
        <v>#DIV/0!</v>
      </c>
    </row>
    <row r="73" spans="1:5" ht="15.75" hidden="1" outlineLevel="1" x14ac:dyDescent="0.25">
      <c r="A73" s="3" t="s">
        <v>10</v>
      </c>
      <c r="B73" s="30"/>
      <c r="C73" s="31"/>
      <c r="D73" s="30"/>
      <c r="E73" s="34" t="e">
        <f t="shared" si="3"/>
        <v>#DIV/0!</v>
      </c>
    </row>
    <row r="74" spans="1:5" ht="15.75" hidden="1" outlineLevel="1" x14ac:dyDescent="0.25">
      <c r="A74" s="2" t="str">
        <f>CONCATENATE('пр 10 к Пор'!B97,". ","""",'пр 10 к Пор'!C97,"""")</f>
        <v>Отдельное мероприятие. "9"</v>
      </c>
      <c r="B74" s="29">
        <f>SUM(B75:B82)</f>
        <v>0</v>
      </c>
      <c r="C74" s="29">
        <f>SUM(C75:C82)</f>
        <v>0</v>
      </c>
      <c r="D74" s="29">
        <f>SUM(D75:D82)</f>
        <v>0</v>
      </c>
      <c r="E74" s="33" t="e">
        <f t="shared" si="3"/>
        <v>#DIV/0!</v>
      </c>
    </row>
    <row r="75" spans="1:5" ht="15.75" hidden="1" outlineLevel="1" x14ac:dyDescent="0.25">
      <c r="A75" s="3" t="s">
        <v>9</v>
      </c>
      <c r="B75" s="30"/>
      <c r="C75" s="30"/>
      <c r="D75" s="30"/>
      <c r="E75" s="34" t="e">
        <f t="shared" si="3"/>
        <v>#DIV/0!</v>
      </c>
    </row>
    <row r="76" spans="1:5" ht="15.75" hidden="1" outlineLevel="1" x14ac:dyDescent="0.25">
      <c r="A76" s="3"/>
      <c r="B76" s="30"/>
      <c r="C76" s="30"/>
      <c r="D76" s="30"/>
      <c r="E76" s="34" t="e">
        <f t="shared" si="3"/>
        <v>#DIV/0!</v>
      </c>
    </row>
    <row r="77" spans="1:5" ht="15.75" hidden="1" outlineLevel="1" x14ac:dyDescent="0.25">
      <c r="A77" s="3"/>
      <c r="B77" s="30"/>
      <c r="C77" s="30"/>
      <c r="D77" s="30"/>
      <c r="E77" s="34" t="e">
        <f t="shared" si="3"/>
        <v>#DIV/0!</v>
      </c>
    </row>
    <row r="78" spans="1:5" ht="15.75" hidden="1" outlineLevel="1" x14ac:dyDescent="0.25">
      <c r="A78" s="3"/>
      <c r="B78" s="30"/>
      <c r="C78" s="30"/>
      <c r="D78" s="30"/>
      <c r="E78" s="34" t="e">
        <f t="shared" si="3"/>
        <v>#DIV/0!</v>
      </c>
    </row>
    <row r="79" spans="1:5" ht="15.75" hidden="1" outlineLevel="1" x14ac:dyDescent="0.25">
      <c r="A79" s="3"/>
      <c r="B79" s="30"/>
      <c r="C79" s="30"/>
      <c r="D79" s="30"/>
      <c r="E79" s="34" t="e">
        <f t="shared" si="3"/>
        <v>#DIV/0!</v>
      </c>
    </row>
    <row r="80" spans="1:5" ht="15.75" hidden="1" outlineLevel="1" x14ac:dyDescent="0.25">
      <c r="A80" s="3"/>
      <c r="B80" s="30"/>
      <c r="C80" s="30"/>
      <c r="D80" s="30"/>
      <c r="E80" s="34" t="e">
        <f t="shared" si="3"/>
        <v>#DIV/0!</v>
      </c>
    </row>
    <row r="81" spans="1:5" ht="15.75" hidden="1" outlineLevel="1" x14ac:dyDescent="0.25">
      <c r="A81" s="3"/>
      <c r="B81" s="30"/>
      <c r="C81" s="30"/>
      <c r="D81" s="30"/>
      <c r="E81" s="34" t="e">
        <f t="shared" si="3"/>
        <v>#DIV/0!</v>
      </c>
    </row>
    <row r="82" spans="1:5" ht="15.75" hidden="1" outlineLevel="1" x14ac:dyDescent="0.25">
      <c r="A82" s="3" t="s">
        <v>10</v>
      </c>
      <c r="B82" s="30"/>
      <c r="C82" s="31"/>
      <c r="D82" s="30"/>
      <c r="E82" s="34" t="e">
        <f t="shared" si="3"/>
        <v>#DIV/0!</v>
      </c>
    </row>
    <row r="83" spans="1:5" ht="15.75" hidden="1" outlineLevel="1" x14ac:dyDescent="0.25">
      <c r="A83" s="2" t="str">
        <f>CONCATENATE('пр 10 к Пор'!B106,". ","""",'пр 10 к Пор'!C106,"""")</f>
        <v>Отдельное мероприятие. "10"</v>
      </c>
      <c r="B83" s="29">
        <f>SUM(B84:B91)</f>
        <v>0</v>
      </c>
      <c r="C83" s="29">
        <f>SUM(C84:C91)</f>
        <v>0</v>
      </c>
      <c r="D83" s="29">
        <f t="shared" ref="D83" si="4">SUM(D84:D91)</f>
        <v>0</v>
      </c>
      <c r="E83" s="33" t="e">
        <f t="shared" si="3"/>
        <v>#DIV/0!</v>
      </c>
    </row>
    <row r="84" spans="1:5" ht="15.75" hidden="1" outlineLevel="1" x14ac:dyDescent="0.25">
      <c r="A84" s="3" t="s">
        <v>9</v>
      </c>
      <c r="B84" s="30"/>
      <c r="C84" s="30"/>
      <c r="D84" s="30"/>
      <c r="E84" s="34" t="e">
        <f t="shared" si="3"/>
        <v>#DIV/0!</v>
      </c>
    </row>
    <row r="85" spans="1:5" ht="15.75" hidden="1" outlineLevel="1" x14ac:dyDescent="0.25">
      <c r="A85" s="3"/>
      <c r="B85" s="30"/>
      <c r="C85" s="30"/>
      <c r="D85" s="30"/>
      <c r="E85" s="34" t="e">
        <f t="shared" si="3"/>
        <v>#DIV/0!</v>
      </c>
    </row>
    <row r="86" spans="1:5" ht="15.75" hidden="1" outlineLevel="1" x14ac:dyDescent="0.25">
      <c r="A86" s="3"/>
      <c r="B86" s="30"/>
      <c r="C86" s="30"/>
      <c r="D86" s="30"/>
      <c r="E86" s="34" t="e">
        <f t="shared" si="3"/>
        <v>#DIV/0!</v>
      </c>
    </row>
    <row r="87" spans="1:5" ht="15.75" hidden="1" outlineLevel="1" x14ac:dyDescent="0.25">
      <c r="A87" s="3"/>
      <c r="B87" s="30"/>
      <c r="C87" s="30"/>
      <c r="D87" s="30"/>
      <c r="E87" s="34" t="e">
        <f t="shared" si="3"/>
        <v>#DIV/0!</v>
      </c>
    </row>
    <row r="88" spans="1:5" ht="15.75" hidden="1" outlineLevel="1" x14ac:dyDescent="0.25">
      <c r="A88" s="3"/>
      <c r="B88" s="30"/>
      <c r="C88" s="30"/>
      <c r="D88" s="30"/>
      <c r="E88" s="34" t="e">
        <f t="shared" si="3"/>
        <v>#DIV/0!</v>
      </c>
    </row>
    <row r="89" spans="1:5" ht="15.75" hidden="1" outlineLevel="1" x14ac:dyDescent="0.25">
      <c r="A89" s="3"/>
      <c r="B89" s="30"/>
      <c r="C89" s="30"/>
      <c r="D89" s="30"/>
      <c r="E89" s="34" t="e">
        <f t="shared" si="3"/>
        <v>#DIV/0!</v>
      </c>
    </row>
    <row r="90" spans="1:5" ht="15.75" hidden="1" outlineLevel="1" x14ac:dyDescent="0.25">
      <c r="A90" s="3"/>
      <c r="B90" s="30"/>
      <c r="C90" s="30"/>
      <c r="D90" s="30"/>
      <c r="E90" s="34" t="e">
        <f t="shared" si="3"/>
        <v>#DIV/0!</v>
      </c>
    </row>
    <row r="91" spans="1:5" ht="15.75" hidden="1" outlineLevel="1" x14ac:dyDescent="0.25">
      <c r="A91" s="3" t="s">
        <v>10</v>
      </c>
      <c r="B91" s="30"/>
      <c r="C91" s="31"/>
      <c r="D91" s="30"/>
      <c r="E91" s="34" t="e">
        <f t="shared" si="3"/>
        <v>#DIV/0!</v>
      </c>
    </row>
    <row r="92" spans="1:5" collapsed="1" x14ac:dyDescent="0.25"/>
  </sheetData>
  <mergeCells count="5">
    <mergeCell ref="A6:E6"/>
    <mergeCell ref="A8:A9"/>
    <mergeCell ref="B8:D8"/>
    <mergeCell ref="E8:E9"/>
    <mergeCell ref="D3:E3"/>
  </mergeCells>
  <pageMargins left="0.78740157480314965" right="0.78740157480314965" top="1.1811023622047245" bottom="0.74803149606299213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4"/>
  <sheetViews>
    <sheetView view="pageBreakPreview" zoomScale="115" zoomScaleNormal="100" zoomScaleSheetLayoutView="115" workbookViewId="0">
      <selection activeCell="E1" sqref="E1"/>
    </sheetView>
  </sheetViews>
  <sheetFormatPr defaultRowHeight="15" x14ac:dyDescent="0.25"/>
  <cols>
    <col min="1" max="1" width="44.7109375" style="4" customWidth="1"/>
    <col min="2" max="2" width="10.42578125" style="4" customWidth="1"/>
    <col min="3" max="4" width="10.85546875" style="4" customWidth="1"/>
    <col min="5" max="5" width="20.85546875" style="4" customWidth="1"/>
    <col min="6" max="7" width="16" style="4" customWidth="1"/>
    <col min="8" max="16384" width="9.140625" style="4"/>
  </cols>
  <sheetData>
    <row r="1" spans="1:7" x14ac:dyDescent="0.25">
      <c r="E1" s="74" t="s">
        <v>163</v>
      </c>
    </row>
    <row r="3" spans="1:7" ht="48.75" customHeight="1" x14ac:dyDescent="0.25">
      <c r="E3" s="100" t="s">
        <v>35</v>
      </c>
      <c r="F3" s="100"/>
      <c r="G3" s="100"/>
    </row>
    <row r="4" spans="1:7" x14ac:dyDescent="0.25">
      <c r="F4" s="11"/>
      <c r="G4" s="12"/>
    </row>
    <row r="5" spans="1:7" x14ac:dyDescent="0.25">
      <c r="F5" s="11"/>
      <c r="G5" s="12"/>
    </row>
    <row r="6" spans="1:7" ht="46.5" customHeight="1" x14ac:dyDescent="0.25">
      <c r="A6" s="97" t="s">
        <v>23</v>
      </c>
      <c r="B6" s="97"/>
      <c r="C6" s="97"/>
      <c r="D6" s="97"/>
      <c r="E6" s="97"/>
      <c r="F6" s="97"/>
      <c r="G6" s="97"/>
    </row>
    <row r="7" spans="1:7" x14ac:dyDescent="0.25">
      <c r="A7" s="5"/>
      <c r="B7" s="5"/>
      <c r="C7" s="5"/>
      <c r="D7" s="5"/>
      <c r="E7" s="5"/>
      <c r="F7" s="5"/>
      <c r="G7" s="5"/>
    </row>
    <row r="8" spans="1:7" ht="93" customHeight="1" x14ac:dyDescent="0.25">
      <c r="A8" s="98" t="s">
        <v>34</v>
      </c>
      <c r="B8" s="98" t="s">
        <v>12</v>
      </c>
      <c r="C8" s="101" t="s">
        <v>24</v>
      </c>
      <c r="D8" s="102"/>
      <c r="E8" s="103" t="s">
        <v>25</v>
      </c>
      <c r="F8" s="105" t="s">
        <v>26</v>
      </c>
      <c r="G8" s="107" t="s">
        <v>31</v>
      </c>
    </row>
    <row r="9" spans="1:7" x14ac:dyDescent="0.25">
      <c r="A9" s="98"/>
      <c r="B9" s="98"/>
      <c r="C9" s="6" t="s">
        <v>13</v>
      </c>
      <c r="D9" s="7" t="s">
        <v>14</v>
      </c>
      <c r="E9" s="104"/>
      <c r="F9" s="106"/>
      <c r="G9" s="107"/>
    </row>
    <row r="10" spans="1:7" x14ac:dyDescent="0.25">
      <c r="A10" s="9">
        <v>1</v>
      </c>
      <c r="B10" s="9">
        <f>A10+1</f>
        <v>2</v>
      </c>
      <c r="C10" s="9">
        <f t="shared" ref="C10:G10" si="0">B10+1</f>
        <v>3</v>
      </c>
      <c r="D10" s="9">
        <f t="shared" si="0"/>
        <v>4</v>
      </c>
      <c r="E10" s="9">
        <f t="shared" si="0"/>
        <v>5</v>
      </c>
      <c r="F10" s="9">
        <f t="shared" si="0"/>
        <v>6</v>
      </c>
      <c r="G10" s="9">
        <f t="shared" si="0"/>
        <v>7</v>
      </c>
    </row>
    <row r="11" spans="1:7" s="21" customFormat="1" ht="14.25" x14ac:dyDescent="0.2">
      <c r="A11" s="24" t="s">
        <v>7</v>
      </c>
      <c r="B11" s="25" t="s">
        <v>15</v>
      </c>
      <c r="C11" s="25" t="s">
        <v>15</v>
      </c>
      <c r="D11" s="25" t="s">
        <v>15</v>
      </c>
      <c r="E11" s="25" t="s">
        <v>15</v>
      </c>
      <c r="F11" s="25" t="s">
        <v>15</v>
      </c>
      <c r="G11" s="26">
        <f>AVERAGE(F12:F14)</f>
        <v>1</v>
      </c>
    </row>
    <row r="12" spans="1:7" ht="45" x14ac:dyDescent="0.25">
      <c r="A12" s="37" t="str">
        <f>'пр 9 к Пор'!B23</f>
        <v>Численность граждан  занимающихся физической культурой и спортом в Туруханском районе</v>
      </c>
      <c r="B12" s="37" t="str">
        <f>'пр 9 к Пор'!C23</f>
        <v>чел.</v>
      </c>
      <c r="C12" s="35">
        <f>'пр 9 к Пор'!I23</f>
        <v>5603</v>
      </c>
      <c r="D12" s="35">
        <f>'пр 9 к Пор'!J23</f>
        <v>5710</v>
      </c>
      <c r="E12" s="35" t="s">
        <v>140</v>
      </c>
      <c r="F12" s="36">
        <f t="shared" ref="F12:F14" si="1">IF(AND(C12=0,D12=0),1,IF(E12="нет или увеличение",IF(D12/C12&gt;1,1,D12/C12),IF(E12="снижение",IF(D12=0,1,IF(C12/D12&gt;1,1,C12/D12)))))</f>
        <v>1</v>
      </c>
      <c r="G12" s="8" t="s">
        <v>15</v>
      </c>
    </row>
    <row r="13" spans="1:7" ht="30" x14ac:dyDescent="0.25">
      <c r="A13" s="37" t="str">
        <f>'пр 9 к Пор'!B24</f>
        <v>Численность занимающихся детей в детско-юношеских спортивных школах;</v>
      </c>
      <c r="B13" s="37" t="str">
        <f>'пр 9 к Пор'!C24</f>
        <v>чел.</v>
      </c>
      <c r="C13" s="35">
        <f>'пр 9 к Пор'!I24</f>
        <v>700</v>
      </c>
      <c r="D13" s="35">
        <f>'пр 9 к Пор'!J24</f>
        <v>722</v>
      </c>
      <c r="E13" s="35" t="s">
        <v>140</v>
      </c>
      <c r="F13" s="36">
        <f t="shared" si="1"/>
        <v>1</v>
      </c>
      <c r="G13" s="8" t="s">
        <v>15</v>
      </c>
    </row>
    <row r="14" spans="1:7" ht="45" x14ac:dyDescent="0.25">
      <c r="A14" s="37" t="str">
        <f>'пр 9 к Пор'!B25</f>
        <v>Численность молодежи Туруханского района  участвующей в акциях, конкурсах и молодежных проектах</v>
      </c>
      <c r="B14" s="37" t="str">
        <f>'пр 9 к Пор'!C25</f>
        <v>чел.</v>
      </c>
      <c r="C14" s="35">
        <f>'пр 9 к Пор'!I25</f>
        <v>2346</v>
      </c>
      <c r="D14" s="35">
        <f>'пр 9 к Пор'!J25</f>
        <v>2400</v>
      </c>
      <c r="E14" s="35" t="s">
        <v>140</v>
      </c>
      <c r="F14" s="36">
        <f t="shared" si="1"/>
        <v>1</v>
      </c>
      <c r="G14" s="8" t="s">
        <v>15</v>
      </c>
    </row>
  </sheetData>
  <mergeCells count="8">
    <mergeCell ref="E3:G3"/>
    <mergeCell ref="A6:G6"/>
    <mergeCell ref="A8:A9"/>
    <mergeCell ref="B8:B9"/>
    <mergeCell ref="C8:D8"/>
    <mergeCell ref="E8:E9"/>
    <mergeCell ref="F8:F9"/>
    <mergeCell ref="G8:G9"/>
  </mergeCells>
  <conditionalFormatting sqref="A12:E14">
    <cfRule type="expression" dxfId="1" priority="1">
      <formula>A12=""</formula>
    </cfRule>
  </conditionalFormatting>
  <pageMargins left="0.78740157480314965" right="0.78740157480314965" top="1.1811023622047245" bottom="0.74803149606299213" header="0.31496062992125984" footer="0.31496062992125984"/>
  <pageSetup paperSize="9" scale="9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92"/>
  <sheetViews>
    <sheetView view="pageBreakPreview" zoomScale="130" zoomScaleNormal="100" zoomScaleSheetLayoutView="130" workbookViewId="0">
      <selection activeCell="G1" sqref="G1"/>
    </sheetView>
  </sheetViews>
  <sheetFormatPr defaultRowHeight="15" outlineLevelRow="1" x14ac:dyDescent="0.25"/>
  <cols>
    <col min="1" max="1" width="33.28515625" style="4" customWidth="1"/>
    <col min="2" max="2" width="9.140625" style="4"/>
    <col min="3" max="3" width="12" style="4" bestFit="1" customWidth="1"/>
    <col min="4" max="4" width="11.140625" style="4" customWidth="1"/>
    <col min="5" max="5" width="15.42578125" style="4" customWidth="1"/>
    <col min="6" max="6" width="8.7109375" style="4" customWidth="1"/>
    <col min="7" max="8" width="26.28515625" style="4" customWidth="1"/>
    <col min="9" max="16384" width="9.140625" style="4"/>
  </cols>
  <sheetData>
    <row r="1" spans="1:8" x14ac:dyDescent="0.25">
      <c r="G1" s="75" t="s">
        <v>164</v>
      </c>
    </row>
    <row r="3" spans="1:8" ht="48.75" customHeight="1" x14ac:dyDescent="0.25">
      <c r="G3" s="108" t="s">
        <v>36</v>
      </c>
      <c r="H3" s="108"/>
    </row>
    <row r="4" spans="1:8" x14ac:dyDescent="0.25">
      <c r="F4" s="16"/>
      <c r="G4" s="16"/>
      <c r="H4" s="17"/>
    </row>
    <row r="5" spans="1:8" x14ac:dyDescent="0.25">
      <c r="F5" s="16"/>
      <c r="G5" s="16"/>
      <c r="H5" s="17"/>
    </row>
    <row r="6" spans="1:8" ht="46.5" customHeight="1" x14ac:dyDescent="0.25">
      <c r="A6" s="97" t="s">
        <v>39</v>
      </c>
      <c r="B6" s="97"/>
      <c r="C6" s="97"/>
      <c r="D6" s="97"/>
      <c r="E6" s="97"/>
      <c r="F6" s="97"/>
      <c r="G6" s="97"/>
      <c r="H6" s="97"/>
    </row>
    <row r="7" spans="1:8" x14ac:dyDescent="0.25">
      <c r="A7" s="5"/>
      <c r="B7" s="5"/>
      <c r="C7" s="5"/>
      <c r="D7" s="5"/>
      <c r="E7" s="5"/>
      <c r="F7" s="5"/>
      <c r="G7" s="5"/>
      <c r="H7" s="5"/>
    </row>
    <row r="8" spans="1:8" ht="70.5" customHeight="1" x14ac:dyDescent="0.25">
      <c r="A8" s="98" t="s">
        <v>34</v>
      </c>
      <c r="B8" s="98" t="s">
        <v>12</v>
      </c>
      <c r="C8" s="101" t="s">
        <v>27</v>
      </c>
      <c r="D8" s="102"/>
      <c r="E8" s="103" t="s">
        <v>25</v>
      </c>
      <c r="F8" s="105" t="s">
        <v>28</v>
      </c>
      <c r="G8" s="105" t="s">
        <v>32</v>
      </c>
      <c r="H8" s="107" t="s">
        <v>29</v>
      </c>
    </row>
    <row r="9" spans="1:8" ht="102.75" customHeight="1" x14ac:dyDescent="0.25">
      <c r="A9" s="98"/>
      <c r="B9" s="98"/>
      <c r="C9" s="18" t="s">
        <v>13</v>
      </c>
      <c r="D9" s="19" t="s">
        <v>14</v>
      </c>
      <c r="E9" s="104"/>
      <c r="F9" s="106"/>
      <c r="G9" s="106"/>
      <c r="H9" s="107"/>
    </row>
    <row r="10" spans="1:8" x14ac:dyDescent="0.25">
      <c r="A10" s="9">
        <v>1</v>
      </c>
      <c r="B10" s="9">
        <f>A10+1</f>
        <v>2</v>
      </c>
      <c r="C10" s="9">
        <f t="shared" ref="C10:F10" si="0">B10+1</f>
        <v>3</v>
      </c>
      <c r="D10" s="9">
        <f t="shared" si="0"/>
        <v>4</v>
      </c>
      <c r="E10" s="9">
        <f t="shared" si="0"/>
        <v>5</v>
      </c>
      <c r="F10" s="9">
        <f t="shared" si="0"/>
        <v>6</v>
      </c>
      <c r="G10" s="9">
        <f t="shared" ref="G10:H10" si="1">F10+1</f>
        <v>7</v>
      </c>
      <c r="H10" s="9">
        <f t="shared" si="1"/>
        <v>8</v>
      </c>
    </row>
    <row r="11" spans="1:8" s="21" customFormat="1" ht="14.25" x14ac:dyDescent="0.2">
      <c r="A11" s="24" t="s">
        <v>7</v>
      </c>
      <c r="B11" s="25" t="s">
        <v>15</v>
      </c>
      <c r="C11" s="25" t="s">
        <v>15</v>
      </c>
      <c r="D11" s="25" t="s">
        <v>15</v>
      </c>
      <c r="E11" s="25" t="s">
        <v>15</v>
      </c>
      <c r="F11" s="25" t="s">
        <v>15</v>
      </c>
      <c r="G11" s="70">
        <f>(G12*H12+G21*H21+G29*H29+G38*H38+G47*H47+G56*H56+G65*H65+G74*H74+G83*H83)/H11</f>
        <v>0.99732432273087523</v>
      </c>
      <c r="H11" s="26">
        <f>H12+H21+H29+H38+H47+H56+H65+H74+H83</f>
        <v>22204.573410000005</v>
      </c>
    </row>
    <row r="12" spans="1:8" s="21" customFormat="1" ht="57" x14ac:dyDescent="0.2">
      <c r="A12" s="23" t="str">
        <f>CONCATENATE("Всего по ",IF(LEFT('пр 10 к Пор'!B34,1)="П","подпрограмме ","отдельному мероприятию "),RIGHT('пр 10 к Пор'!B34,1),". ","""",'пр 10 к Пор'!C34,"""")</f>
        <v>Всего по подпрограмме 1. "Развитие массовой физической культуры и спорта"</v>
      </c>
      <c r="B12" s="22" t="s">
        <v>15</v>
      </c>
      <c r="C12" s="22" t="s">
        <v>15</v>
      </c>
      <c r="D12" s="22" t="s">
        <v>15</v>
      </c>
      <c r="E12" s="22" t="s">
        <v>15</v>
      </c>
      <c r="F12" s="22" t="s">
        <v>15</v>
      </c>
      <c r="G12" s="39">
        <f>AVERAGE(F13:F20)</f>
        <v>0.99687499999999996</v>
      </c>
      <c r="H12" s="20">
        <f>'бюджетные ассигнования'!B12</f>
        <v>19011.927150000003</v>
      </c>
    </row>
    <row r="13" spans="1:8" ht="30" x14ac:dyDescent="0.25">
      <c r="A13" s="37" t="str">
        <f>'пр 9 к Пор'!B28</f>
        <v>проведение районных спортивных  мероприятий</v>
      </c>
      <c r="B13" s="37" t="str">
        <f>'пр 9 к Пор'!C28</f>
        <v>ед.</v>
      </c>
      <c r="C13" s="35">
        <f>'пр 9 к Пор'!I28</f>
        <v>8</v>
      </c>
      <c r="D13" s="35">
        <f>'пр 9 к Пор'!J28</f>
        <v>8</v>
      </c>
      <c r="E13" s="35" t="s">
        <v>140</v>
      </c>
      <c r="F13" s="8">
        <f t="shared" ref="F13:F16" si="2">IF(AND(C13=0,D13=0),1,IF(E13="нет или увеличение",IF(D13/C13&gt;1,1,D13/C13),IF(E13="снижение",IF(D13=0,1,IF(C13/D13&gt;1,1,C13/D13)))))</f>
        <v>1</v>
      </c>
      <c r="G13" s="8" t="s">
        <v>15</v>
      </c>
      <c r="H13" s="8" t="s">
        <v>15</v>
      </c>
    </row>
    <row r="14" spans="1:8" ht="45" x14ac:dyDescent="0.25">
      <c r="A14" s="37" t="str">
        <f>'пр 9 к Пор'!B29</f>
        <v xml:space="preserve"> численность граждан занимающихся физической культурой и спортом</v>
      </c>
      <c r="B14" s="37" t="str">
        <f>'пр 9 к Пор'!C29</f>
        <v>чел.</v>
      </c>
      <c r="C14" s="35">
        <f>'пр 9 к Пор'!I29</f>
        <v>5603</v>
      </c>
      <c r="D14" s="35">
        <f>'пр 9 к Пор'!J29</f>
        <v>5710</v>
      </c>
      <c r="E14" s="35" t="s">
        <v>140</v>
      </c>
      <c r="F14" s="8">
        <f t="shared" si="2"/>
        <v>1</v>
      </c>
      <c r="G14" s="8" t="s">
        <v>15</v>
      </c>
      <c r="H14" s="8" t="s">
        <v>15</v>
      </c>
    </row>
    <row r="15" spans="1:8" ht="30" x14ac:dyDescent="0.25">
      <c r="A15" s="37" t="str">
        <f>'пр 9 к Пор'!B30</f>
        <v>количчество спортивных клубов по месту жительства</v>
      </c>
      <c r="B15" s="37" t="str">
        <f>'пр 9 к Пор'!C30</f>
        <v>ед.</v>
      </c>
      <c r="C15" s="35">
        <f>'пр 9 к Пор'!I30</f>
        <v>5</v>
      </c>
      <c r="D15" s="35">
        <f>'пр 9 к Пор'!J30</f>
        <v>5</v>
      </c>
      <c r="E15" s="35" t="s">
        <v>140</v>
      </c>
      <c r="F15" s="8">
        <f t="shared" si="2"/>
        <v>1</v>
      </c>
      <c r="G15" s="8" t="s">
        <v>15</v>
      </c>
      <c r="H15" s="8" t="s">
        <v>15</v>
      </c>
    </row>
    <row r="16" spans="1:8" ht="60" x14ac:dyDescent="0.25">
      <c r="A16" s="37" t="str">
        <f>'пр 9 к Пор'!B31</f>
        <v>удельный вес населения Туруханского района занимающегося физической культурой и спортом</v>
      </c>
      <c r="B16" s="37" t="str">
        <f>'пр 9 к Пор'!C31</f>
        <v>%</v>
      </c>
      <c r="C16" s="35">
        <v>33.5</v>
      </c>
      <c r="D16" s="35">
        <f>'пр 9 к Пор'!J31</f>
        <v>35.4</v>
      </c>
      <c r="E16" s="35" t="s">
        <v>140</v>
      </c>
      <c r="F16" s="8">
        <f t="shared" si="2"/>
        <v>1</v>
      </c>
      <c r="G16" s="8" t="s">
        <v>15</v>
      </c>
      <c r="H16" s="8" t="s">
        <v>15</v>
      </c>
    </row>
    <row r="17" spans="1:8" ht="45" x14ac:dyDescent="0.25">
      <c r="A17" s="37" t="str">
        <f>'пр 9 к Пор'!B32</f>
        <v>численность детей занимающихся детей в детско-юношеских спортивных школах</v>
      </c>
      <c r="B17" s="37" t="str">
        <f>'пр 9 к Пор'!C32</f>
        <v>чел.</v>
      </c>
      <c r="C17" s="35">
        <f>'пр 9 к Пор'!I32</f>
        <v>700</v>
      </c>
      <c r="D17" s="35">
        <f>'пр 9 к Пор'!J32</f>
        <v>1004</v>
      </c>
      <c r="E17" s="35" t="s">
        <v>140</v>
      </c>
      <c r="F17" s="8">
        <f t="shared" ref="F17:F20" si="3">IF(AND(C17=0,D17=0),1,IF(E17="нет или увеличение",IF(D17/C17&gt;1,1,D17/C17),IF(E17="снижение",IF(D17=0,1,IF(C17/D17&gt;1,1,C17/D17)))))</f>
        <v>1</v>
      </c>
      <c r="G17" s="8" t="s">
        <v>15</v>
      </c>
      <c r="H17" s="8" t="s">
        <v>15</v>
      </c>
    </row>
    <row r="18" spans="1:8" ht="30" x14ac:dyDescent="0.25">
      <c r="A18" s="37" t="str">
        <f>'пр 9 к Пор'!B33</f>
        <v>спортсмены разрядники</v>
      </c>
      <c r="B18" s="37" t="str">
        <f>'пр 9 к Пор'!C33</f>
        <v>чел.</v>
      </c>
      <c r="C18" s="35">
        <f>'пр 9 к Пор'!I33</f>
        <v>200</v>
      </c>
      <c r="D18" s="35">
        <f>'пр 9 к Пор'!J33</f>
        <v>195</v>
      </c>
      <c r="E18" s="35" t="s">
        <v>140</v>
      </c>
      <c r="F18" s="8">
        <f t="shared" si="3"/>
        <v>0.97499999999999998</v>
      </c>
      <c r="G18" s="8" t="s">
        <v>15</v>
      </c>
      <c r="H18" s="8" t="s">
        <v>15</v>
      </c>
    </row>
    <row r="19" spans="1:8" ht="75" x14ac:dyDescent="0.25">
      <c r="A19" s="37" t="str">
        <f>'пр 9 к Пор'!B34</f>
        <v>Участие  сборных команд Туруханского района в соревнованиях краевого, реионального, всероссийского и муждународного уровней</v>
      </c>
      <c r="B19" s="37" t="str">
        <f>'пр 9 к Пор'!C34</f>
        <v>ед.</v>
      </c>
      <c r="C19" s="35">
        <f>'пр 9 к Пор'!I34</f>
        <v>7</v>
      </c>
      <c r="D19" s="35">
        <f>'пр 9 к Пор'!J34</f>
        <v>11</v>
      </c>
      <c r="E19" s="35" t="s">
        <v>140</v>
      </c>
      <c r="F19" s="8">
        <f t="shared" si="3"/>
        <v>1</v>
      </c>
      <c r="G19" s="8" t="s">
        <v>15</v>
      </c>
      <c r="H19" s="8" t="s">
        <v>15</v>
      </c>
    </row>
    <row r="20" spans="1:8" ht="90" x14ac:dyDescent="0.25">
      <c r="A20" s="37" t="str">
        <f>'пр 9 к Пор'!B35</f>
        <v>Обучение специалистов, членов комисси по приему нормативов, тестов Всероссийского физкультурно - спортивного комплекса "Готов к труду и обороне" (ГТО)</v>
      </c>
      <c r="B20" s="37" t="str">
        <f>'пр 9 к Пор'!C35</f>
        <v>чел.</v>
      </c>
      <c r="C20" s="35">
        <f>'пр 9 к Пор'!I35</f>
        <v>3</v>
      </c>
      <c r="D20" s="35">
        <f>'пр 9 к Пор'!J35</f>
        <v>4</v>
      </c>
      <c r="E20" s="35" t="s">
        <v>140</v>
      </c>
      <c r="F20" s="8">
        <f t="shared" si="3"/>
        <v>1</v>
      </c>
      <c r="G20" s="8" t="s">
        <v>15</v>
      </c>
      <c r="H20" s="8" t="s">
        <v>15</v>
      </c>
    </row>
    <row r="21" spans="1:8" ht="99.75" x14ac:dyDescent="0.25">
      <c r="A21" s="23" t="str">
        <f>CONCATENATE("Всего по ",IF(LEFT('пр 10 к Пор'!B43,1)="П","подпрограмме ","отдельному мероприятию "),RIGHT('пр 10 к Пор'!B43,1),". ","""",'пр 10 к Пор'!C43,"""")</f>
        <v>Всего по подпрограмме 2. "Вовлечение молодежи Туруханского района в социальную практику и развитие системы патриотического воспитания подрастающего поколения"</v>
      </c>
      <c r="B21" s="22" t="s">
        <v>15</v>
      </c>
      <c r="C21" s="22" t="s">
        <v>15</v>
      </c>
      <c r="D21" s="22" t="s">
        <v>15</v>
      </c>
      <c r="E21" s="22" t="s">
        <v>15</v>
      </c>
      <c r="F21" s="22" t="s">
        <v>15</v>
      </c>
      <c r="G21" s="39">
        <f>AVERAGE(F22:F28)</f>
        <v>1</v>
      </c>
      <c r="H21" s="20">
        <f>'бюджетные ассигнования'!B20</f>
        <v>3192.64626</v>
      </c>
    </row>
    <row r="22" spans="1:8" ht="60" x14ac:dyDescent="0.25">
      <c r="A22" s="37" t="str">
        <f>'пр 9 к Пор'!B38</f>
        <v>Численность молодёжи Туруханского района  участвующей в акциях, конкурсах и молодёжных проектах</v>
      </c>
      <c r="B22" s="37" t="str">
        <f>'пр 9 к Пор'!C38</f>
        <v>чел.</v>
      </c>
      <c r="C22" s="35">
        <f>'пр 9 к Пор'!I38</f>
        <v>2346</v>
      </c>
      <c r="D22" s="35">
        <f>'пр 9 к Пор'!J38</f>
        <v>2400</v>
      </c>
      <c r="E22" s="35" t="s">
        <v>140</v>
      </c>
      <c r="F22" s="8">
        <f t="shared" ref="F22:F24" si="4">IF(AND(C22=0,D22=0),1,IF(E22="нет или увеличение",IF(D22/C22&gt;1,1,D22/C22),IF(E22="снижение",IF(D22=0,1,IF(C22/D22&gt;1,1,C22/D22)))))</f>
        <v>1</v>
      </c>
      <c r="G22" s="8" t="s">
        <v>15</v>
      </c>
      <c r="H22" s="8" t="s">
        <v>15</v>
      </c>
    </row>
    <row r="23" spans="1:8" ht="75" x14ac:dyDescent="0.25">
      <c r="A23" s="37" t="str">
        <f>'пр 9 к Пор'!B39</f>
        <v>Количество созданных сезонных рабочих мест для молодежи  обучающейся в общеобразовательных учреждениях</v>
      </c>
      <c r="B23" s="37" t="str">
        <f>'пр 9 к Пор'!C39</f>
        <v>чел.</v>
      </c>
      <c r="C23" s="35">
        <f>'пр 9 к Пор'!I39</f>
        <v>66</v>
      </c>
      <c r="D23" s="35">
        <f>'пр 9 к Пор'!J39</f>
        <v>66</v>
      </c>
      <c r="E23" s="35" t="s">
        <v>140</v>
      </c>
      <c r="F23" s="8">
        <f t="shared" si="4"/>
        <v>1</v>
      </c>
      <c r="G23" s="8" t="s">
        <v>15</v>
      </c>
      <c r="H23" s="8" t="s">
        <v>15</v>
      </c>
    </row>
    <row r="24" spans="1:8" ht="90" x14ac:dyDescent="0.25">
      <c r="A24" s="37" t="str">
        <f>'пр 9 к Пор'!B40</f>
        <v>Количество детей, подростков и молодёжи, в возрасте от 10 до 30 лет, вовлеченных в профилактические мероприятия по борьбе с наркоманией и алкоголизмом</v>
      </c>
      <c r="B24" s="37" t="str">
        <f>'пр 9 к Пор'!C40</f>
        <v>чел.</v>
      </c>
      <c r="C24" s="35">
        <f>'пр 9 к Пор'!I40</f>
        <v>155</v>
      </c>
      <c r="D24" s="35">
        <f>'пр 9 к Пор'!J40</f>
        <v>155</v>
      </c>
      <c r="E24" s="35" t="s">
        <v>140</v>
      </c>
      <c r="F24" s="8">
        <f t="shared" si="4"/>
        <v>1</v>
      </c>
      <c r="G24" s="8" t="s">
        <v>15</v>
      </c>
      <c r="H24" s="8" t="s">
        <v>15</v>
      </c>
    </row>
    <row r="25" spans="1:8" ht="30" x14ac:dyDescent="0.25">
      <c r="A25" s="37" t="str">
        <f>'пр 9 к Пор'!B41</f>
        <v>Организация  отдыха подростков и молодёжи</v>
      </c>
      <c r="B25" s="37" t="str">
        <f>'пр 9 к Пор'!C41</f>
        <v>чел.</v>
      </c>
      <c r="C25" s="35">
        <f>'пр 9 к Пор'!I41</f>
        <v>15</v>
      </c>
      <c r="D25" s="35">
        <f>'пр 9 к Пор'!J41</f>
        <v>15</v>
      </c>
      <c r="E25" s="35" t="s">
        <v>140</v>
      </c>
      <c r="F25" s="8">
        <f t="shared" ref="F25:F28" si="5">IF(AND(C25=0,D25=0),1,IF(E25="нет или увеличение",IF(D25/C25&gt;1,1,D25/C25),IF(E25="снижение",IF(D25=0,1,IF(C25/D25&gt;1,1,C25/D25)))))</f>
        <v>1</v>
      </c>
      <c r="G25" s="8" t="s">
        <v>15</v>
      </c>
      <c r="H25" s="8" t="s">
        <v>15</v>
      </c>
    </row>
    <row r="26" spans="1:8" ht="90" x14ac:dyDescent="0.25">
      <c r="A26" s="37" t="str">
        <f>'пр 9 к Пор'!B42</f>
        <v>Удельный вес молодежи, вовлеченной в историю Отечества, краеведческую деятельность из числа молодежи  участвующей в акциях, конкурсах и молодежных проектах</v>
      </c>
      <c r="B26" s="37" t="str">
        <f>'пр 9 к Пор'!C42</f>
        <v>%</v>
      </c>
      <c r="C26" s="35">
        <v>83.6</v>
      </c>
      <c r="D26" s="35">
        <f>'пр 9 к Пор'!J42</f>
        <v>83.6</v>
      </c>
      <c r="E26" s="35" t="s">
        <v>140</v>
      </c>
      <c r="F26" s="8">
        <f t="shared" si="5"/>
        <v>1</v>
      </c>
      <c r="G26" s="8" t="s">
        <v>15</v>
      </c>
      <c r="H26" s="8" t="s">
        <v>15</v>
      </c>
    </row>
    <row r="27" spans="1:8" ht="45" x14ac:dyDescent="0.25">
      <c r="A27" s="37" t="str">
        <f>'пр 9 к Пор'!B43</f>
        <v>Количество молодежи, вовлеченной в добровольческую деятельность</v>
      </c>
      <c r="B27" s="37" t="str">
        <f>'пр 9 к Пор'!C43</f>
        <v>чел.</v>
      </c>
      <c r="C27" s="35">
        <f>'пр 9 к Пор'!I43</f>
        <v>73</v>
      </c>
      <c r="D27" s="35">
        <f>'пр 9 к Пор'!J43</f>
        <v>73</v>
      </c>
      <c r="E27" s="35" t="s">
        <v>140</v>
      </c>
      <c r="F27" s="8">
        <f t="shared" si="5"/>
        <v>1</v>
      </c>
      <c r="G27" s="8" t="s">
        <v>15</v>
      </c>
      <c r="H27" s="8" t="s">
        <v>15</v>
      </c>
    </row>
    <row r="28" spans="1:8" ht="60" x14ac:dyDescent="0.25">
      <c r="A28" s="37" t="str">
        <f>'пр 9 к Пор'!B44</f>
        <v xml:space="preserve">Удельный вес детей и молодёжи регулярно участвующей в работе патриотических объединений и клубов </v>
      </c>
      <c r="B28" s="37" t="str">
        <f>'пр 9 к Пор'!C44</f>
        <v>%</v>
      </c>
      <c r="C28" s="35">
        <v>4.8</v>
      </c>
      <c r="D28" s="35" t="str">
        <f>'пр 9 к Пор'!J44</f>
        <v>4.8</v>
      </c>
      <c r="E28" s="35" t="s">
        <v>140</v>
      </c>
      <c r="F28" s="8">
        <f t="shared" si="5"/>
        <v>1</v>
      </c>
      <c r="G28" s="8" t="s">
        <v>15</v>
      </c>
      <c r="H28" s="8" t="s">
        <v>15</v>
      </c>
    </row>
    <row r="29" spans="1:8" hidden="1" outlineLevel="1" x14ac:dyDescent="0.25">
      <c r="A29" s="23" t="str">
        <f>CONCATENATE("Всего по ",IF(LEFT('пр 10 к Пор'!B52,1)="П","подпрограмме ","отдельному мероприятию "),RIGHT('пр 10 к Пор'!B52,1),". ","""",'пр 10 к Пор'!C52,"""")</f>
        <v>Всего по подпрограмме …. "4"</v>
      </c>
      <c r="B29" s="22" t="s">
        <v>15</v>
      </c>
      <c r="C29" s="22" t="s">
        <v>15</v>
      </c>
      <c r="D29" s="22" t="s">
        <v>15</v>
      </c>
      <c r="E29" s="22" t="s">
        <v>15</v>
      </c>
      <c r="F29" s="22" t="s">
        <v>15</v>
      </c>
      <c r="G29" s="39">
        <f>AVERAGE(F30:F37)</f>
        <v>1</v>
      </c>
      <c r="H29" s="20">
        <f>'бюджетные ассигнования'!B29</f>
        <v>0</v>
      </c>
    </row>
    <row r="30" spans="1:8" hidden="1" outlineLevel="1" x14ac:dyDescent="0.25">
      <c r="A30" s="37" t="str">
        <f>'пр 9 к Пор'!B48</f>
        <v>...</v>
      </c>
      <c r="B30" s="37">
        <f>'пр 9 к Пор'!C48</f>
        <v>0</v>
      </c>
      <c r="C30" s="35">
        <f>'пр 9 к Пор'!I48</f>
        <v>0</v>
      </c>
      <c r="D30" s="35">
        <f>'пр 9 к Пор'!J48</f>
        <v>0</v>
      </c>
      <c r="E30" s="35"/>
      <c r="F30" s="8">
        <f t="shared" ref="F30:F37" si="6">IF(AND(C30=0,D30=0),1,IF(E30="нет или увеличение",IF(D30/C30&gt;1,1,D30/C30),IF(E30="снижение",IF(D30=0,1,IF(C30/D30&gt;1,1,C30/D30)))))</f>
        <v>1</v>
      </c>
      <c r="G30" s="8" t="s">
        <v>15</v>
      </c>
      <c r="H30" s="8" t="s">
        <v>15</v>
      </c>
    </row>
    <row r="31" spans="1:8" hidden="1" outlineLevel="1" x14ac:dyDescent="0.25">
      <c r="A31" s="37">
        <f>'пр 9 к Пор'!B49</f>
        <v>0</v>
      </c>
      <c r="B31" s="37">
        <f>'пр 9 к Пор'!C49</f>
        <v>0</v>
      </c>
      <c r="C31" s="35">
        <f>'пр 9 к Пор'!I49</f>
        <v>0</v>
      </c>
      <c r="D31" s="35">
        <f>'пр 9 к Пор'!J49</f>
        <v>0</v>
      </c>
      <c r="E31" s="35"/>
      <c r="F31" s="8">
        <f t="shared" si="6"/>
        <v>1</v>
      </c>
      <c r="G31" s="8" t="s">
        <v>15</v>
      </c>
      <c r="H31" s="8" t="s">
        <v>15</v>
      </c>
    </row>
    <row r="32" spans="1:8" hidden="1" outlineLevel="1" x14ac:dyDescent="0.25">
      <c r="A32" s="37">
        <f>'пр 9 к Пор'!B50</f>
        <v>0</v>
      </c>
      <c r="B32" s="37">
        <f>'пр 9 к Пор'!C50</f>
        <v>0</v>
      </c>
      <c r="C32" s="35">
        <f>'пр 9 к Пор'!I50</f>
        <v>0</v>
      </c>
      <c r="D32" s="35">
        <f>'пр 9 к Пор'!J50</f>
        <v>0</v>
      </c>
      <c r="E32" s="35"/>
      <c r="F32" s="8">
        <f t="shared" si="6"/>
        <v>1</v>
      </c>
      <c r="G32" s="8" t="s">
        <v>15</v>
      </c>
      <c r="H32" s="8" t="s">
        <v>15</v>
      </c>
    </row>
    <row r="33" spans="1:8" hidden="1" outlineLevel="1" x14ac:dyDescent="0.25">
      <c r="A33" s="37">
        <f>'пр 9 к Пор'!B51</f>
        <v>0</v>
      </c>
      <c r="B33" s="37">
        <f>'пр 9 к Пор'!C51</f>
        <v>0</v>
      </c>
      <c r="C33" s="35">
        <f>'пр 9 к Пор'!I51</f>
        <v>0</v>
      </c>
      <c r="D33" s="35">
        <f>'пр 9 к Пор'!J51</f>
        <v>0</v>
      </c>
      <c r="E33" s="35"/>
      <c r="F33" s="8">
        <f t="shared" si="6"/>
        <v>1</v>
      </c>
      <c r="G33" s="8" t="s">
        <v>15</v>
      </c>
      <c r="H33" s="8" t="s">
        <v>15</v>
      </c>
    </row>
    <row r="34" spans="1:8" hidden="1" outlineLevel="1" x14ac:dyDescent="0.25">
      <c r="A34" s="37">
        <f>'пр 9 к Пор'!B52</f>
        <v>0</v>
      </c>
      <c r="B34" s="37">
        <f>'пр 9 к Пор'!C52</f>
        <v>0</v>
      </c>
      <c r="C34" s="35">
        <f>'пр 9 к Пор'!I52</f>
        <v>0</v>
      </c>
      <c r="D34" s="35">
        <f>'пр 9 к Пор'!J52</f>
        <v>0</v>
      </c>
      <c r="E34" s="35"/>
      <c r="F34" s="8">
        <f t="shared" si="6"/>
        <v>1</v>
      </c>
      <c r="G34" s="8" t="s">
        <v>15</v>
      </c>
      <c r="H34" s="8" t="s">
        <v>15</v>
      </c>
    </row>
    <row r="35" spans="1:8" hidden="1" outlineLevel="1" x14ac:dyDescent="0.25">
      <c r="A35" s="37">
        <f>'пр 9 к Пор'!B53</f>
        <v>0</v>
      </c>
      <c r="B35" s="37">
        <f>'пр 9 к Пор'!C53</f>
        <v>0</v>
      </c>
      <c r="C35" s="35">
        <f>'пр 9 к Пор'!I53</f>
        <v>0</v>
      </c>
      <c r="D35" s="35">
        <f>'пр 9 к Пор'!J53</f>
        <v>0</v>
      </c>
      <c r="E35" s="35"/>
      <c r="F35" s="8">
        <f t="shared" si="6"/>
        <v>1</v>
      </c>
      <c r="G35" s="8" t="s">
        <v>15</v>
      </c>
      <c r="H35" s="8" t="s">
        <v>15</v>
      </c>
    </row>
    <row r="36" spans="1:8" hidden="1" outlineLevel="1" x14ac:dyDescent="0.25">
      <c r="A36" s="37">
        <f>'пр 9 к Пор'!B54</f>
        <v>0</v>
      </c>
      <c r="B36" s="37">
        <f>'пр 9 к Пор'!C54</f>
        <v>0</v>
      </c>
      <c r="C36" s="35">
        <f>'пр 9 к Пор'!I54</f>
        <v>0</v>
      </c>
      <c r="D36" s="35">
        <f>'пр 9 к Пор'!J54</f>
        <v>0</v>
      </c>
      <c r="E36" s="35"/>
      <c r="F36" s="8">
        <f t="shared" si="6"/>
        <v>1</v>
      </c>
      <c r="G36" s="8" t="s">
        <v>15</v>
      </c>
      <c r="H36" s="8" t="s">
        <v>15</v>
      </c>
    </row>
    <row r="37" spans="1:8" hidden="1" outlineLevel="1" x14ac:dyDescent="0.25">
      <c r="A37" s="37">
        <f>'пр 9 к Пор'!B55</f>
        <v>0</v>
      </c>
      <c r="B37" s="37">
        <f>'пр 9 к Пор'!C55</f>
        <v>0</v>
      </c>
      <c r="C37" s="35">
        <f>'пр 9 к Пор'!I55</f>
        <v>0</v>
      </c>
      <c r="D37" s="35">
        <f>'пр 9 к Пор'!J55</f>
        <v>0</v>
      </c>
      <c r="E37" s="35"/>
      <c r="F37" s="8">
        <f t="shared" si="6"/>
        <v>1</v>
      </c>
      <c r="G37" s="8" t="s">
        <v>15</v>
      </c>
      <c r="H37" s="8" t="s">
        <v>15</v>
      </c>
    </row>
    <row r="38" spans="1:8" hidden="1" outlineLevel="1" x14ac:dyDescent="0.25">
      <c r="A38" s="23" t="str">
        <f>CONCATENATE("Всего по ",IF(LEFT('пр 10 к Пор'!B61,1)="П","подпрограмме ","отдельному мероприятию "),RIGHT('пр 10 к Пор'!B61,1),". ","""",'пр 10 к Пор'!C61,"""")</f>
        <v>Всего по подпрограмме …. "5"</v>
      </c>
      <c r="B38" s="22" t="s">
        <v>15</v>
      </c>
      <c r="C38" s="22" t="s">
        <v>15</v>
      </c>
      <c r="D38" s="22" t="s">
        <v>15</v>
      </c>
      <c r="E38" s="22" t="s">
        <v>15</v>
      </c>
      <c r="F38" s="22" t="s">
        <v>15</v>
      </c>
      <c r="G38" s="39">
        <f>AVERAGE(F39:F46)</f>
        <v>1</v>
      </c>
      <c r="H38" s="20">
        <f>'бюджетные ассигнования'!B38</f>
        <v>0</v>
      </c>
    </row>
    <row r="39" spans="1:8" hidden="1" outlineLevel="1" x14ac:dyDescent="0.25">
      <c r="A39" s="37">
        <f>'пр 9 к Пор'!B58</f>
        <v>0</v>
      </c>
      <c r="B39" s="37">
        <f>'пр 9 к Пор'!C58</f>
        <v>0</v>
      </c>
      <c r="C39" s="35">
        <f>'пр 9 к Пор'!I58</f>
        <v>0</v>
      </c>
      <c r="D39" s="35">
        <f>'пр 9 к Пор'!J58</f>
        <v>0</v>
      </c>
      <c r="E39" s="35"/>
      <c r="F39" s="8">
        <f t="shared" ref="F39:F46" si="7">IF(AND(C39=0,D39=0),1,IF(E39="нет или увеличение",IF(D39/C39&gt;1,1,D39/C39),IF(E39="снижение",IF(D39=0,1,IF(C39/D39&gt;1,1,C39/D39)))))</f>
        <v>1</v>
      </c>
      <c r="G39" s="8" t="s">
        <v>15</v>
      </c>
      <c r="H39" s="8" t="s">
        <v>15</v>
      </c>
    </row>
    <row r="40" spans="1:8" hidden="1" outlineLevel="1" x14ac:dyDescent="0.25">
      <c r="A40" s="37">
        <f>'пр 9 к Пор'!B59</f>
        <v>0</v>
      </c>
      <c r="B40" s="37">
        <f>'пр 9 к Пор'!C59</f>
        <v>0</v>
      </c>
      <c r="C40" s="35">
        <f>'пр 9 к Пор'!I59</f>
        <v>0</v>
      </c>
      <c r="D40" s="35">
        <f>'пр 9 к Пор'!J59</f>
        <v>0</v>
      </c>
      <c r="E40" s="35"/>
      <c r="F40" s="8">
        <f t="shared" si="7"/>
        <v>1</v>
      </c>
      <c r="G40" s="8" t="s">
        <v>15</v>
      </c>
      <c r="H40" s="8" t="s">
        <v>15</v>
      </c>
    </row>
    <row r="41" spans="1:8" hidden="1" outlineLevel="1" x14ac:dyDescent="0.25">
      <c r="A41" s="37">
        <f>'пр 9 к Пор'!B60</f>
        <v>0</v>
      </c>
      <c r="B41" s="37">
        <f>'пр 9 к Пор'!C60</f>
        <v>0</v>
      </c>
      <c r="C41" s="35">
        <f>'пр 9 к Пор'!I60</f>
        <v>0</v>
      </c>
      <c r="D41" s="35">
        <f>'пр 9 к Пор'!J60</f>
        <v>0</v>
      </c>
      <c r="E41" s="35"/>
      <c r="F41" s="8">
        <f t="shared" si="7"/>
        <v>1</v>
      </c>
      <c r="G41" s="8" t="s">
        <v>15</v>
      </c>
      <c r="H41" s="8" t="s">
        <v>15</v>
      </c>
    </row>
    <row r="42" spans="1:8" hidden="1" outlineLevel="1" x14ac:dyDescent="0.25">
      <c r="A42" s="37">
        <f>'пр 9 к Пор'!B61</f>
        <v>0</v>
      </c>
      <c r="B42" s="37">
        <f>'пр 9 к Пор'!C61</f>
        <v>0</v>
      </c>
      <c r="C42" s="35">
        <f>'пр 9 к Пор'!I61</f>
        <v>0</v>
      </c>
      <c r="D42" s="35">
        <f>'пр 9 к Пор'!J61</f>
        <v>0</v>
      </c>
      <c r="E42" s="35"/>
      <c r="F42" s="8">
        <f t="shared" si="7"/>
        <v>1</v>
      </c>
      <c r="G42" s="8" t="s">
        <v>15</v>
      </c>
      <c r="H42" s="8" t="s">
        <v>15</v>
      </c>
    </row>
    <row r="43" spans="1:8" hidden="1" outlineLevel="1" x14ac:dyDescent="0.25">
      <c r="A43" s="37">
        <f>'пр 9 к Пор'!B62</f>
        <v>0</v>
      </c>
      <c r="B43" s="37">
        <f>'пр 9 к Пор'!C62</f>
        <v>0</v>
      </c>
      <c r="C43" s="35">
        <f>'пр 9 к Пор'!I62</f>
        <v>0</v>
      </c>
      <c r="D43" s="35">
        <f>'пр 9 к Пор'!J62</f>
        <v>0</v>
      </c>
      <c r="E43" s="35"/>
      <c r="F43" s="8">
        <f t="shared" si="7"/>
        <v>1</v>
      </c>
      <c r="G43" s="8" t="s">
        <v>15</v>
      </c>
      <c r="H43" s="8" t="s">
        <v>15</v>
      </c>
    </row>
    <row r="44" spans="1:8" hidden="1" outlineLevel="1" x14ac:dyDescent="0.25">
      <c r="A44" s="37">
        <f>'пр 9 к Пор'!B63</f>
        <v>0</v>
      </c>
      <c r="B44" s="37">
        <f>'пр 9 к Пор'!C63</f>
        <v>0</v>
      </c>
      <c r="C44" s="35">
        <f>'пр 9 к Пор'!I63</f>
        <v>0</v>
      </c>
      <c r="D44" s="35">
        <f>'пр 9 к Пор'!J63</f>
        <v>0</v>
      </c>
      <c r="E44" s="35"/>
      <c r="F44" s="8">
        <f t="shared" si="7"/>
        <v>1</v>
      </c>
      <c r="G44" s="8" t="s">
        <v>15</v>
      </c>
      <c r="H44" s="8" t="s">
        <v>15</v>
      </c>
    </row>
    <row r="45" spans="1:8" hidden="1" outlineLevel="1" x14ac:dyDescent="0.25">
      <c r="A45" s="37" t="str">
        <f>'пр 9 к Пор'!B64</f>
        <v>Показатели</v>
      </c>
      <c r="B45" s="37">
        <f>'пр 9 к Пор'!C64</f>
        <v>0</v>
      </c>
      <c r="C45" s="35">
        <f>'пр 9 к Пор'!I64</f>
        <v>0</v>
      </c>
      <c r="D45" s="35">
        <f>'пр 9 к Пор'!J64</f>
        <v>0</v>
      </c>
      <c r="E45" s="35"/>
      <c r="F45" s="8">
        <f t="shared" si="7"/>
        <v>1</v>
      </c>
      <c r="G45" s="8" t="s">
        <v>15</v>
      </c>
      <c r="H45" s="8" t="s">
        <v>15</v>
      </c>
    </row>
    <row r="46" spans="1:8" hidden="1" outlineLevel="1" x14ac:dyDescent="0.25">
      <c r="A46" s="37" t="str">
        <f>'пр 9 к Пор'!B65</f>
        <v>...</v>
      </c>
      <c r="B46" s="37">
        <f>'пр 9 к Пор'!C65</f>
        <v>0</v>
      </c>
      <c r="C46" s="35">
        <f>'пр 9 к Пор'!I65</f>
        <v>0</v>
      </c>
      <c r="D46" s="35">
        <f>'пр 9 к Пор'!J65</f>
        <v>0</v>
      </c>
      <c r="E46" s="35"/>
      <c r="F46" s="8">
        <f t="shared" si="7"/>
        <v>1</v>
      </c>
      <c r="G46" s="8" t="s">
        <v>15</v>
      </c>
      <c r="H46" s="8" t="s">
        <v>15</v>
      </c>
    </row>
    <row r="47" spans="1:8" hidden="1" outlineLevel="1" x14ac:dyDescent="0.25">
      <c r="A47" s="23" t="str">
        <f>CONCATENATE("Всего по ",IF(LEFT('пр 10 к Пор'!B70,1)="П","подпрограмме ","отдельному мероприятию "),RIGHT('пр 10 к Пор'!B70,1),". ","""",'пр 10 к Пор'!C70,"""")</f>
        <v>Всего по подпрограмме …. "6"</v>
      </c>
      <c r="B47" s="22" t="s">
        <v>15</v>
      </c>
      <c r="C47" s="22" t="s">
        <v>15</v>
      </c>
      <c r="D47" s="22" t="s">
        <v>15</v>
      </c>
      <c r="E47" s="22" t="s">
        <v>15</v>
      </c>
      <c r="F47" s="22" t="s">
        <v>15</v>
      </c>
      <c r="G47" s="39">
        <f>AVERAGE(F48:F55)</f>
        <v>1</v>
      </c>
      <c r="H47" s="20">
        <f>'бюджетные ассигнования'!B47</f>
        <v>0</v>
      </c>
    </row>
    <row r="48" spans="1:8" hidden="1" outlineLevel="1" x14ac:dyDescent="0.25">
      <c r="A48" s="37">
        <f>'пр 9 к Пор'!B68</f>
        <v>0</v>
      </c>
      <c r="B48" s="37">
        <f>'пр 9 к Пор'!C68</f>
        <v>0</v>
      </c>
      <c r="C48" s="35">
        <f>'пр 9 к Пор'!I68</f>
        <v>0</v>
      </c>
      <c r="D48" s="35">
        <f>'пр 9 к Пор'!J68</f>
        <v>0</v>
      </c>
      <c r="E48" s="35"/>
      <c r="F48" s="8">
        <f t="shared" ref="F48:F55" si="8">IF(AND(C48=0,D48=0),1,IF(E48="нет или увеличение",IF(D48/C48&gt;1,1,D48/C48),IF(E48="снижение",IF(D48=0,1,IF(C48/D48&gt;1,1,C48/D48)))))</f>
        <v>1</v>
      </c>
      <c r="G48" s="8" t="s">
        <v>15</v>
      </c>
      <c r="H48" s="8" t="s">
        <v>15</v>
      </c>
    </row>
    <row r="49" spans="1:8" hidden="1" outlineLevel="1" x14ac:dyDescent="0.25">
      <c r="A49" s="37">
        <f>'пр 9 к Пор'!B69</f>
        <v>0</v>
      </c>
      <c r="B49" s="37">
        <f>'пр 9 к Пор'!C69</f>
        <v>0</v>
      </c>
      <c r="C49" s="35">
        <f>'пр 9 к Пор'!I69</f>
        <v>0</v>
      </c>
      <c r="D49" s="35">
        <f>'пр 9 к Пор'!J69</f>
        <v>0</v>
      </c>
      <c r="E49" s="35"/>
      <c r="F49" s="8">
        <f t="shared" si="8"/>
        <v>1</v>
      </c>
      <c r="G49" s="8" t="s">
        <v>15</v>
      </c>
      <c r="H49" s="8" t="s">
        <v>15</v>
      </c>
    </row>
    <row r="50" spans="1:8" hidden="1" outlineLevel="1" x14ac:dyDescent="0.25">
      <c r="A50" s="37">
        <f>'пр 9 к Пор'!B70</f>
        <v>0</v>
      </c>
      <c r="B50" s="37">
        <f>'пр 9 к Пор'!C70</f>
        <v>0</v>
      </c>
      <c r="C50" s="35">
        <f>'пр 9 к Пор'!I70</f>
        <v>0</v>
      </c>
      <c r="D50" s="35">
        <f>'пр 9 к Пор'!J70</f>
        <v>0</v>
      </c>
      <c r="E50" s="35"/>
      <c r="F50" s="8">
        <f t="shared" si="8"/>
        <v>1</v>
      </c>
      <c r="G50" s="8" t="s">
        <v>15</v>
      </c>
      <c r="H50" s="8" t="s">
        <v>15</v>
      </c>
    </row>
    <row r="51" spans="1:8" hidden="1" outlineLevel="1" x14ac:dyDescent="0.25">
      <c r="A51" s="37">
        <f>'пр 9 к Пор'!B71</f>
        <v>0</v>
      </c>
      <c r="B51" s="37">
        <f>'пр 9 к Пор'!C71</f>
        <v>0</v>
      </c>
      <c r="C51" s="35">
        <f>'пр 9 к Пор'!I71</f>
        <v>0</v>
      </c>
      <c r="D51" s="35">
        <f>'пр 9 к Пор'!J71</f>
        <v>0</v>
      </c>
      <c r="E51" s="35"/>
      <c r="F51" s="8">
        <f t="shared" si="8"/>
        <v>1</v>
      </c>
      <c r="G51" s="8" t="s">
        <v>15</v>
      </c>
      <c r="H51" s="8" t="s">
        <v>15</v>
      </c>
    </row>
    <row r="52" spans="1:8" hidden="1" outlineLevel="1" x14ac:dyDescent="0.25">
      <c r="A52" s="37" t="str">
        <f>'пр 9 к Пор'!B72</f>
        <v>Показатели</v>
      </c>
      <c r="B52" s="37">
        <f>'пр 9 к Пор'!C72</f>
        <v>0</v>
      </c>
      <c r="C52" s="35">
        <f>'пр 9 к Пор'!I72</f>
        <v>0</v>
      </c>
      <c r="D52" s="35">
        <f>'пр 9 к Пор'!J72</f>
        <v>0</v>
      </c>
      <c r="E52" s="35"/>
      <c r="F52" s="8">
        <f t="shared" si="8"/>
        <v>1</v>
      </c>
      <c r="G52" s="8" t="s">
        <v>15</v>
      </c>
      <c r="H52" s="8" t="s">
        <v>15</v>
      </c>
    </row>
    <row r="53" spans="1:8" hidden="1" outlineLevel="1" x14ac:dyDescent="0.25">
      <c r="A53" s="37" t="str">
        <f>'пр 9 к Пор'!B73</f>
        <v>...</v>
      </c>
      <c r="B53" s="37">
        <f>'пр 9 к Пор'!C73</f>
        <v>0</v>
      </c>
      <c r="C53" s="35">
        <f>'пр 9 к Пор'!I73</f>
        <v>0</v>
      </c>
      <c r="D53" s="35">
        <f>'пр 9 к Пор'!J73</f>
        <v>0</v>
      </c>
      <c r="E53" s="35"/>
      <c r="F53" s="8">
        <f t="shared" si="8"/>
        <v>1</v>
      </c>
      <c r="G53" s="8" t="s">
        <v>15</v>
      </c>
      <c r="H53" s="8" t="s">
        <v>15</v>
      </c>
    </row>
    <row r="54" spans="1:8" hidden="1" outlineLevel="1" x14ac:dyDescent="0.25">
      <c r="A54" s="37">
        <f>'пр 9 к Пор'!B74</f>
        <v>0</v>
      </c>
      <c r="B54" s="37">
        <f>'пр 9 к Пор'!C74</f>
        <v>0</v>
      </c>
      <c r="C54" s="35">
        <f>'пр 9 к Пор'!I74</f>
        <v>0</v>
      </c>
      <c r="D54" s="35">
        <f>'пр 9 к Пор'!J74</f>
        <v>0</v>
      </c>
      <c r="E54" s="35"/>
      <c r="F54" s="8">
        <f t="shared" si="8"/>
        <v>1</v>
      </c>
      <c r="G54" s="8" t="s">
        <v>15</v>
      </c>
      <c r="H54" s="8" t="s">
        <v>15</v>
      </c>
    </row>
    <row r="55" spans="1:8" hidden="1" outlineLevel="1" x14ac:dyDescent="0.25">
      <c r="A55" s="37">
        <f>'пр 9 к Пор'!B75</f>
        <v>0</v>
      </c>
      <c r="B55" s="37">
        <f>'пр 9 к Пор'!C75</f>
        <v>0</v>
      </c>
      <c r="C55" s="35">
        <f>'пр 9 к Пор'!I75</f>
        <v>0</v>
      </c>
      <c r="D55" s="35">
        <f>'пр 9 к Пор'!J75</f>
        <v>0</v>
      </c>
      <c r="E55" s="35"/>
      <c r="F55" s="8">
        <f t="shared" si="8"/>
        <v>1</v>
      </c>
      <c r="G55" s="8" t="s">
        <v>15</v>
      </c>
      <c r="H55" s="8" t="s">
        <v>15</v>
      </c>
    </row>
    <row r="56" spans="1:8" hidden="1" outlineLevel="1" x14ac:dyDescent="0.25">
      <c r="A56" s="23" t="str">
        <f>CONCATENATE("Всего по ",IF(LEFT('пр 10 к Пор'!B79,1)="П","подпрограмме ","отдельному мероприятию "),RIGHT('пр 10 к Пор'!B79,1),". ","""",'пр 10 к Пор'!C79,"""")</f>
        <v>Всего по подпрограмме …. "7"</v>
      </c>
      <c r="B56" s="22" t="s">
        <v>15</v>
      </c>
      <c r="C56" s="22" t="s">
        <v>15</v>
      </c>
      <c r="D56" s="22" t="s">
        <v>15</v>
      </c>
      <c r="E56" s="22" t="s">
        <v>15</v>
      </c>
      <c r="F56" s="22" t="s">
        <v>15</v>
      </c>
      <c r="G56" s="39">
        <f>AVERAGE(F57:F64)</f>
        <v>1</v>
      </c>
      <c r="H56" s="20">
        <f>'бюджетные ассигнования'!B56</f>
        <v>0</v>
      </c>
    </row>
    <row r="57" spans="1:8" hidden="1" outlineLevel="1" x14ac:dyDescent="0.25">
      <c r="A57" s="37">
        <f>'пр 9 к Пор'!B78</f>
        <v>0</v>
      </c>
      <c r="B57" s="37">
        <f>'пр 9 к Пор'!C78</f>
        <v>0</v>
      </c>
      <c r="C57" s="35">
        <f>'пр 9 к Пор'!I78</f>
        <v>0</v>
      </c>
      <c r="D57" s="35">
        <f>'пр 9 к Пор'!J78</f>
        <v>0</v>
      </c>
      <c r="E57" s="35"/>
      <c r="F57" s="8">
        <f t="shared" ref="F57:F64" si="9">IF(AND(C57=0,D57=0),1,IF(E57="нет или увеличение",IF(D57/C57&gt;1,1,D57/C57),IF(E57="снижение",IF(D57=0,1,IF(C57/D57&gt;1,1,C57/D57)))))</f>
        <v>1</v>
      </c>
      <c r="G57" s="8" t="s">
        <v>15</v>
      </c>
      <c r="H57" s="8" t="s">
        <v>15</v>
      </c>
    </row>
    <row r="58" spans="1:8" hidden="1" outlineLevel="1" x14ac:dyDescent="0.25">
      <c r="A58" s="37">
        <f>'пр 9 к Пор'!B79</f>
        <v>0</v>
      </c>
      <c r="B58" s="37">
        <f>'пр 9 к Пор'!C79</f>
        <v>0</v>
      </c>
      <c r="C58" s="35">
        <f>'пр 9 к Пор'!I79</f>
        <v>0</v>
      </c>
      <c r="D58" s="35">
        <f>'пр 9 к Пор'!J79</f>
        <v>0</v>
      </c>
      <c r="E58" s="35"/>
      <c r="F58" s="8">
        <f t="shared" si="9"/>
        <v>1</v>
      </c>
      <c r="G58" s="8" t="s">
        <v>15</v>
      </c>
      <c r="H58" s="8" t="s">
        <v>15</v>
      </c>
    </row>
    <row r="59" spans="1:8" hidden="1" outlineLevel="1" x14ac:dyDescent="0.25">
      <c r="A59" s="37" t="str">
        <f>'пр 9 к Пор'!B80</f>
        <v>Показатели</v>
      </c>
      <c r="B59" s="37">
        <f>'пр 9 к Пор'!C80</f>
        <v>0</v>
      </c>
      <c r="C59" s="35">
        <f>'пр 9 к Пор'!I80</f>
        <v>0</v>
      </c>
      <c r="D59" s="35">
        <f>'пр 9 к Пор'!J80</f>
        <v>0</v>
      </c>
      <c r="E59" s="35"/>
      <c r="F59" s="8">
        <f t="shared" si="9"/>
        <v>1</v>
      </c>
      <c r="G59" s="8" t="s">
        <v>15</v>
      </c>
      <c r="H59" s="8" t="s">
        <v>15</v>
      </c>
    </row>
    <row r="60" spans="1:8" hidden="1" outlineLevel="1" x14ac:dyDescent="0.25">
      <c r="A60" s="37" t="str">
        <f>'пр 9 к Пор'!B81</f>
        <v>...</v>
      </c>
      <c r="B60" s="37">
        <f>'пр 9 к Пор'!C81</f>
        <v>0</v>
      </c>
      <c r="C60" s="35">
        <f>'пр 9 к Пор'!I81</f>
        <v>0</v>
      </c>
      <c r="D60" s="35">
        <f>'пр 9 к Пор'!J81</f>
        <v>0</v>
      </c>
      <c r="E60" s="35"/>
      <c r="F60" s="8">
        <f t="shared" si="9"/>
        <v>1</v>
      </c>
      <c r="G60" s="8" t="s">
        <v>15</v>
      </c>
      <c r="H60" s="8" t="s">
        <v>15</v>
      </c>
    </row>
    <row r="61" spans="1:8" hidden="1" outlineLevel="1" x14ac:dyDescent="0.25">
      <c r="A61" s="37">
        <f>'пр 9 к Пор'!B82</f>
        <v>0</v>
      </c>
      <c r="B61" s="37">
        <f>'пр 9 к Пор'!C82</f>
        <v>0</v>
      </c>
      <c r="C61" s="35">
        <f>'пр 9 к Пор'!I82</f>
        <v>0</v>
      </c>
      <c r="D61" s="35">
        <f>'пр 9 к Пор'!J82</f>
        <v>0</v>
      </c>
      <c r="E61" s="35"/>
      <c r="F61" s="8">
        <f t="shared" si="9"/>
        <v>1</v>
      </c>
      <c r="G61" s="8" t="s">
        <v>15</v>
      </c>
      <c r="H61" s="8" t="s">
        <v>15</v>
      </c>
    </row>
    <row r="62" spans="1:8" hidden="1" outlineLevel="1" x14ac:dyDescent="0.25">
      <c r="A62" s="37">
        <f>'пр 9 к Пор'!B83</f>
        <v>0</v>
      </c>
      <c r="B62" s="37">
        <f>'пр 9 к Пор'!C83</f>
        <v>0</v>
      </c>
      <c r="C62" s="35">
        <f>'пр 9 к Пор'!I83</f>
        <v>0</v>
      </c>
      <c r="D62" s="35">
        <f>'пр 9 к Пор'!J83</f>
        <v>0</v>
      </c>
      <c r="E62" s="35"/>
      <c r="F62" s="8">
        <f t="shared" si="9"/>
        <v>1</v>
      </c>
      <c r="G62" s="8" t="s">
        <v>15</v>
      </c>
      <c r="H62" s="8" t="s">
        <v>15</v>
      </c>
    </row>
    <row r="63" spans="1:8" hidden="1" outlineLevel="1" x14ac:dyDescent="0.25">
      <c r="A63" s="37">
        <f>'пр 9 к Пор'!B84</f>
        <v>0</v>
      </c>
      <c r="B63" s="37">
        <f>'пр 9 к Пор'!C84</f>
        <v>0</v>
      </c>
      <c r="C63" s="35">
        <f>'пр 9 к Пор'!I84</f>
        <v>0</v>
      </c>
      <c r="D63" s="35">
        <f>'пр 9 к Пор'!J84</f>
        <v>0</v>
      </c>
      <c r="E63" s="35"/>
      <c r="F63" s="8">
        <f t="shared" si="9"/>
        <v>1</v>
      </c>
      <c r="G63" s="8" t="s">
        <v>15</v>
      </c>
      <c r="H63" s="8" t="s">
        <v>15</v>
      </c>
    </row>
    <row r="64" spans="1:8" hidden="1" outlineLevel="1" x14ac:dyDescent="0.25">
      <c r="A64" s="37">
        <f>'пр 9 к Пор'!B85</f>
        <v>0</v>
      </c>
      <c r="B64" s="37">
        <f>'пр 9 к Пор'!C85</f>
        <v>0</v>
      </c>
      <c r="C64" s="35">
        <f>'пр 9 к Пор'!I85</f>
        <v>0</v>
      </c>
      <c r="D64" s="35">
        <f>'пр 9 к Пор'!J85</f>
        <v>0</v>
      </c>
      <c r="E64" s="35"/>
      <c r="F64" s="8">
        <f t="shared" si="9"/>
        <v>1</v>
      </c>
      <c r="G64" s="8" t="s">
        <v>15</v>
      </c>
      <c r="H64" s="8" t="s">
        <v>15</v>
      </c>
    </row>
    <row r="65" spans="1:8" ht="31.5" hidden="1" customHeight="1" outlineLevel="1" x14ac:dyDescent="0.25">
      <c r="A65" s="23" t="str">
        <f>CONCATENATE("Всего по ",IF(LEFT('пр 10 к Пор'!B88,1)="П","подпрограмме ","отдельному мероприятию "),RIGHT('пр 10 к Пор'!B88,1),". ","""",'пр 10 к Пор'!C88,"""")</f>
        <v>Всего по отдельному мероприятию е. "8"</v>
      </c>
      <c r="B65" s="22" t="s">
        <v>15</v>
      </c>
      <c r="C65" s="22" t="s">
        <v>15</v>
      </c>
      <c r="D65" s="22" t="s">
        <v>15</v>
      </c>
      <c r="E65" s="22" t="s">
        <v>15</v>
      </c>
      <c r="F65" s="22" t="s">
        <v>15</v>
      </c>
      <c r="G65" s="39">
        <f>AVERAGE(F66:F73)</f>
        <v>1</v>
      </c>
      <c r="H65" s="20">
        <f>'бюджетные ассигнования'!B65</f>
        <v>0</v>
      </c>
    </row>
    <row r="66" spans="1:8" hidden="1" outlineLevel="1" x14ac:dyDescent="0.25">
      <c r="A66" s="37">
        <f>'пр 9 к Пор'!B88</f>
        <v>0</v>
      </c>
      <c r="B66" s="37">
        <f>'пр 9 к Пор'!C88</f>
        <v>0</v>
      </c>
      <c r="C66" s="35">
        <f>'пр 9 к Пор'!I88</f>
        <v>0</v>
      </c>
      <c r="D66" s="35">
        <f>'пр 9 к Пор'!J88</f>
        <v>0</v>
      </c>
      <c r="E66" s="35"/>
      <c r="F66" s="8">
        <f t="shared" ref="F66:F73" si="10">IF(AND(C66=0,D66=0),1,IF(E66="нет или увеличение",IF(D66/C66&gt;1,1,D66/C66),IF(E66="снижение",IF(D66=0,1,IF(C66/D66&gt;1,1,C66/D66)))))</f>
        <v>1</v>
      </c>
      <c r="G66" s="8" t="s">
        <v>15</v>
      </c>
      <c r="H66" s="8" t="s">
        <v>15</v>
      </c>
    </row>
    <row r="67" spans="1:8" hidden="1" outlineLevel="1" x14ac:dyDescent="0.25">
      <c r="A67" s="37">
        <f>'пр 9 к Пор'!B89</f>
        <v>0</v>
      </c>
      <c r="B67" s="37">
        <f>'пр 9 к Пор'!C89</f>
        <v>0</v>
      </c>
      <c r="C67" s="35">
        <f>'пр 9 к Пор'!I89</f>
        <v>0</v>
      </c>
      <c r="D67" s="35">
        <f>'пр 9 к Пор'!J89</f>
        <v>0</v>
      </c>
      <c r="E67" s="35"/>
      <c r="F67" s="8">
        <f t="shared" si="10"/>
        <v>1</v>
      </c>
      <c r="G67" s="8" t="s">
        <v>15</v>
      </c>
      <c r="H67" s="8" t="s">
        <v>15</v>
      </c>
    </row>
    <row r="68" spans="1:8" hidden="1" outlineLevel="1" x14ac:dyDescent="0.25">
      <c r="A68" s="37">
        <f>'пр 9 к Пор'!B90</f>
        <v>0</v>
      </c>
      <c r="B68" s="37">
        <f>'пр 9 к Пор'!C90</f>
        <v>0</v>
      </c>
      <c r="C68" s="35">
        <f>'пр 9 к Пор'!I90</f>
        <v>0</v>
      </c>
      <c r="D68" s="35">
        <f>'пр 9 к Пор'!J90</f>
        <v>0</v>
      </c>
      <c r="E68" s="35"/>
      <c r="F68" s="8">
        <f t="shared" si="10"/>
        <v>1</v>
      </c>
      <c r="G68" s="8" t="s">
        <v>15</v>
      </c>
      <c r="H68" s="8" t="s">
        <v>15</v>
      </c>
    </row>
    <row r="69" spans="1:8" hidden="1" outlineLevel="1" x14ac:dyDescent="0.25">
      <c r="A69" s="37">
        <f>'пр 9 к Пор'!B91</f>
        <v>0</v>
      </c>
      <c r="B69" s="37">
        <f>'пр 9 к Пор'!C91</f>
        <v>0</v>
      </c>
      <c r="C69" s="35">
        <f>'пр 9 к Пор'!I91</f>
        <v>0</v>
      </c>
      <c r="D69" s="35">
        <f>'пр 9 к Пор'!J91</f>
        <v>0</v>
      </c>
      <c r="E69" s="35"/>
      <c r="F69" s="8">
        <f t="shared" si="10"/>
        <v>1</v>
      </c>
      <c r="G69" s="8" t="s">
        <v>15</v>
      </c>
      <c r="H69" s="8" t="s">
        <v>15</v>
      </c>
    </row>
    <row r="70" spans="1:8" hidden="1" outlineLevel="1" x14ac:dyDescent="0.25">
      <c r="A70" s="37">
        <f>'пр 9 к Пор'!B92</f>
        <v>0</v>
      </c>
      <c r="B70" s="37">
        <f>'пр 9 к Пор'!C92</f>
        <v>0</v>
      </c>
      <c r="C70" s="35">
        <f>'пр 9 к Пор'!I92</f>
        <v>0</v>
      </c>
      <c r="D70" s="35">
        <f>'пр 9 к Пор'!J92</f>
        <v>0</v>
      </c>
      <c r="E70" s="35"/>
      <c r="F70" s="8">
        <f t="shared" si="10"/>
        <v>1</v>
      </c>
      <c r="G70" s="8" t="s">
        <v>15</v>
      </c>
      <c r="H70" s="8" t="s">
        <v>15</v>
      </c>
    </row>
    <row r="71" spans="1:8" hidden="1" outlineLevel="1" x14ac:dyDescent="0.25">
      <c r="A71" s="37">
        <f>'пр 9 к Пор'!B93</f>
        <v>0</v>
      </c>
      <c r="B71" s="37">
        <f>'пр 9 к Пор'!C93</f>
        <v>0</v>
      </c>
      <c r="C71" s="35">
        <f>'пр 9 к Пор'!I93</f>
        <v>0</v>
      </c>
      <c r="D71" s="35">
        <f>'пр 9 к Пор'!J93</f>
        <v>0</v>
      </c>
      <c r="E71" s="35"/>
      <c r="F71" s="8">
        <f t="shared" si="10"/>
        <v>1</v>
      </c>
      <c r="G71" s="8" t="s">
        <v>15</v>
      </c>
      <c r="H71" s="8" t="s">
        <v>15</v>
      </c>
    </row>
    <row r="72" spans="1:8" hidden="1" outlineLevel="1" x14ac:dyDescent="0.25">
      <c r="A72" s="37">
        <f>'пр 9 к Пор'!B94</f>
        <v>0</v>
      </c>
      <c r="B72" s="37">
        <f>'пр 9 к Пор'!C94</f>
        <v>0</v>
      </c>
      <c r="C72" s="35">
        <f>'пр 9 к Пор'!I94</f>
        <v>0</v>
      </c>
      <c r="D72" s="35">
        <f>'пр 9 к Пор'!J94</f>
        <v>0</v>
      </c>
      <c r="E72" s="35"/>
      <c r="F72" s="8">
        <f t="shared" si="10"/>
        <v>1</v>
      </c>
      <c r="G72" s="8" t="s">
        <v>15</v>
      </c>
      <c r="H72" s="8" t="s">
        <v>15</v>
      </c>
    </row>
    <row r="73" spans="1:8" hidden="1" outlineLevel="1" x14ac:dyDescent="0.25">
      <c r="A73" s="37">
        <f>'пр 9 к Пор'!B95</f>
        <v>0</v>
      </c>
      <c r="B73" s="37">
        <f>'пр 9 к Пор'!C95</f>
        <v>0</v>
      </c>
      <c r="C73" s="35">
        <f>'пр 9 к Пор'!I95</f>
        <v>0</v>
      </c>
      <c r="D73" s="35">
        <f>'пр 9 к Пор'!J95</f>
        <v>0</v>
      </c>
      <c r="E73" s="35"/>
      <c r="F73" s="8">
        <f t="shared" si="10"/>
        <v>1</v>
      </c>
      <c r="G73" s="8" t="s">
        <v>15</v>
      </c>
      <c r="H73" s="8" t="s">
        <v>15</v>
      </c>
    </row>
    <row r="74" spans="1:8" ht="31.5" hidden="1" customHeight="1" outlineLevel="1" x14ac:dyDescent="0.25">
      <c r="A74" s="23" t="str">
        <f>CONCATENATE("Всего по ",IF(LEFT('пр 10 к Пор'!B97,1)="П","подпрограмме ","отдельному мероприятию "),RIGHT('пр 10 к Пор'!B97,1),". ","""",'пр 10 к Пор'!C97,"""")</f>
        <v>Всего по отдельному мероприятию е. "9"</v>
      </c>
      <c r="B74" s="22" t="s">
        <v>15</v>
      </c>
      <c r="C74" s="22" t="s">
        <v>15</v>
      </c>
      <c r="D74" s="22" t="s">
        <v>15</v>
      </c>
      <c r="E74" s="22" t="s">
        <v>15</v>
      </c>
      <c r="F74" s="22" t="s">
        <v>15</v>
      </c>
      <c r="G74" s="39">
        <f>AVERAGE(F75:F82)</f>
        <v>1</v>
      </c>
      <c r="H74" s="20">
        <f>'бюджетные ассигнования'!B74</f>
        <v>0</v>
      </c>
    </row>
    <row r="75" spans="1:8" hidden="1" outlineLevel="1" x14ac:dyDescent="0.25">
      <c r="A75" s="37">
        <f>'пр 9 к Пор'!B98</f>
        <v>0</v>
      </c>
      <c r="B75" s="37">
        <f>'пр 9 к Пор'!C98</f>
        <v>0</v>
      </c>
      <c r="C75" s="35">
        <f>'пр 9 к Пор'!I98</f>
        <v>0</v>
      </c>
      <c r="D75" s="35">
        <f>'пр 9 к Пор'!J98</f>
        <v>0</v>
      </c>
      <c r="E75" s="35"/>
      <c r="F75" s="8">
        <f t="shared" ref="F75:F82" si="11">IF(AND(C75=0,D75=0),1,IF(E75="нет или увеличение",IF(D75/C75&gt;1,1,D75/C75),IF(E75="снижение",IF(D75=0,1,IF(C75/D75&gt;1,1,C75/D75)))))</f>
        <v>1</v>
      </c>
      <c r="G75" s="8" t="s">
        <v>15</v>
      </c>
      <c r="H75" s="8" t="s">
        <v>15</v>
      </c>
    </row>
    <row r="76" spans="1:8" hidden="1" outlineLevel="1" x14ac:dyDescent="0.25">
      <c r="A76" s="37">
        <f>'пр 9 к Пор'!B99</f>
        <v>0</v>
      </c>
      <c r="B76" s="37">
        <f>'пр 9 к Пор'!C99</f>
        <v>0</v>
      </c>
      <c r="C76" s="35">
        <f>'пр 9 к Пор'!I99</f>
        <v>0</v>
      </c>
      <c r="D76" s="35">
        <f>'пр 9 к Пор'!J99</f>
        <v>0</v>
      </c>
      <c r="E76" s="35"/>
      <c r="F76" s="8">
        <f t="shared" si="11"/>
        <v>1</v>
      </c>
      <c r="G76" s="8" t="s">
        <v>15</v>
      </c>
      <c r="H76" s="8" t="s">
        <v>15</v>
      </c>
    </row>
    <row r="77" spans="1:8" hidden="1" outlineLevel="1" x14ac:dyDescent="0.25">
      <c r="A77" s="37">
        <f>'пр 9 к Пор'!B100</f>
        <v>0</v>
      </c>
      <c r="B77" s="37">
        <f>'пр 9 к Пор'!C100</f>
        <v>0</v>
      </c>
      <c r="C77" s="35">
        <f>'пр 9 к Пор'!I100</f>
        <v>0</v>
      </c>
      <c r="D77" s="35">
        <f>'пр 9 к Пор'!J100</f>
        <v>0</v>
      </c>
      <c r="E77" s="35"/>
      <c r="F77" s="8">
        <f t="shared" si="11"/>
        <v>1</v>
      </c>
      <c r="G77" s="8" t="s">
        <v>15</v>
      </c>
      <c r="H77" s="8" t="s">
        <v>15</v>
      </c>
    </row>
    <row r="78" spans="1:8" hidden="1" outlineLevel="1" x14ac:dyDescent="0.25">
      <c r="A78" s="37">
        <f>'пр 9 к Пор'!B101</f>
        <v>0</v>
      </c>
      <c r="B78" s="37">
        <f>'пр 9 к Пор'!C101</f>
        <v>0</v>
      </c>
      <c r="C78" s="35">
        <f>'пр 9 к Пор'!I101</f>
        <v>0</v>
      </c>
      <c r="D78" s="35">
        <f>'пр 9 к Пор'!J101</f>
        <v>0</v>
      </c>
      <c r="E78" s="35"/>
      <c r="F78" s="8">
        <f t="shared" si="11"/>
        <v>1</v>
      </c>
      <c r="G78" s="8" t="s">
        <v>15</v>
      </c>
      <c r="H78" s="8" t="s">
        <v>15</v>
      </c>
    </row>
    <row r="79" spans="1:8" hidden="1" outlineLevel="1" x14ac:dyDescent="0.25">
      <c r="A79" s="37">
        <f>'пр 9 к Пор'!B102</f>
        <v>0</v>
      </c>
      <c r="B79" s="37">
        <f>'пр 9 к Пор'!C102</f>
        <v>0</v>
      </c>
      <c r="C79" s="35">
        <f>'пр 9 к Пор'!I102</f>
        <v>0</v>
      </c>
      <c r="D79" s="35">
        <f>'пр 9 к Пор'!J102</f>
        <v>0</v>
      </c>
      <c r="E79" s="35"/>
      <c r="F79" s="8">
        <f t="shared" si="11"/>
        <v>1</v>
      </c>
      <c r="G79" s="8" t="s">
        <v>15</v>
      </c>
      <c r="H79" s="8" t="s">
        <v>15</v>
      </c>
    </row>
    <row r="80" spans="1:8" hidden="1" outlineLevel="1" x14ac:dyDescent="0.25">
      <c r="A80" s="37">
        <f>'пр 9 к Пор'!B103</f>
        <v>0</v>
      </c>
      <c r="B80" s="37">
        <f>'пр 9 к Пор'!C103</f>
        <v>0</v>
      </c>
      <c r="C80" s="35">
        <f>'пр 9 к Пор'!I103</f>
        <v>0</v>
      </c>
      <c r="D80" s="35">
        <f>'пр 9 к Пор'!J103</f>
        <v>0</v>
      </c>
      <c r="E80" s="35"/>
      <c r="F80" s="8">
        <f t="shared" si="11"/>
        <v>1</v>
      </c>
      <c r="G80" s="8" t="s">
        <v>15</v>
      </c>
      <c r="H80" s="8" t="s">
        <v>15</v>
      </c>
    </row>
    <row r="81" spans="1:8" hidden="1" outlineLevel="1" x14ac:dyDescent="0.25">
      <c r="A81" s="37">
        <f>'пр 9 к Пор'!B104</f>
        <v>0</v>
      </c>
      <c r="B81" s="37">
        <f>'пр 9 к Пор'!C104</f>
        <v>0</v>
      </c>
      <c r="C81" s="35">
        <f>'пр 9 к Пор'!I104</f>
        <v>0</v>
      </c>
      <c r="D81" s="35">
        <f>'пр 9 к Пор'!J104</f>
        <v>0</v>
      </c>
      <c r="E81" s="35"/>
      <c r="F81" s="8">
        <f t="shared" si="11"/>
        <v>1</v>
      </c>
      <c r="G81" s="8" t="s">
        <v>15</v>
      </c>
      <c r="H81" s="8" t="s">
        <v>15</v>
      </c>
    </row>
    <row r="82" spans="1:8" hidden="1" outlineLevel="1" x14ac:dyDescent="0.25">
      <c r="A82" s="37">
        <f>'пр 9 к Пор'!B105</f>
        <v>0</v>
      </c>
      <c r="B82" s="37">
        <f>'пр 9 к Пор'!C105</f>
        <v>0</v>
      </c>
      <c r="C82" s="35">
        <f>'пр 9 к Пор'!I105</f>
        <v>0</v>
      </c>
      <c r="D82" s="35">
        <f>'пр 9 к Пор'!J105</f>
        <v>0</v>
      </c>
      <c r="E82" s="35"/>
      <c r="F82" s="8">
        <f t="shared" si="11"/>
        <v>1</v>
      </c>
      <c r="G82" s="8" t="s">
        <v>15</v>
      </c>
      <c r="H82" s="8" t="s">
        <v>15</v>
      </c>
    </row>
    <row r="83" spans="1:8" ht="29.25" hidden="1" customHeight="1" outlineLevel="1" x14ac:dyDescent="0.25">
      <c r="A83" s="23" t="str">
        <f>CONCATENATE("Всего по ",IF(LEFT('пр 10 к Пор'!B106,1)="П","подпрограмме ","отдельному мероприятию "),RIGHT('пр 10 к Пор'!B106,1),". ","""",'пр 10 к Пор'!C106,"""")</f>
        <v>Всего по отдельному мероприятию е. "10"</v>
      </c>
      <c r="B83" s="22" t="s">
        <v>15</v>
      </c>
      <c r="C83" s="22" t="s">
        <v>15</v>
      </c>
      <c r="D83" s="22" t="s">
        <v>15</v>
      </c>
      <c r="E83" s="22" t="s">
        <v>15</v>
      </c>
      <c r="F83" s="22" t="s">
        <v>15</v>
      </c>
      <c r="G83" s="39">
        <f>AVERAGE(F84:F91)</f>
        <v>1</v>
      </c>
      <c r="H83" s="20">
        <f>'бюджетные ассигнования'!B83</f>
        <v>0</v>
      </c>
    </row>
    <row r="84" spans="1:8" hidden="1" outlineLevel="1" x14ac:dyDescent="0.25">
      <c r="A84" s="37">
        <f>'пр 9 к Пор'!B108</f>
        <v>0</v>
      </c>
      <c r="B84" s="37">
        <f>'пр 9 к Пор'!C108</f>
        <v>0</v>
      </c>
      <c r="C84" s="35">
        <f>'пр 9 к Пор'!I108</f>
        <v>0</v>
      </c>
      <c r="D84" s="35">
        <f>'пр 9 к Пор'!J108</f>
        <v>0</v>
      </c>
      <c r="E84" s="35"/>
      <c r="F84" s="8">
        <f t="shared" ref="F84:F91" si="12">IF(AND(C84=0,D84=0),1,IF(E84="нет или увеличение",IF(D84/C84&gt;1,1,D84/C84),IF(E84="снижение",IF(D84=0,1,IF(C84/D84&gt;1,1,C84/D84)))))</f>
        <v>1</v>
      </c>
      <c r="G84" s="8" t="s">
        <v>15</v>
      </c>
      <c r="H84" s="8" t="s">
        <v>15</v>
      </c>
    </row>
    <row r="85" spans="1:8" hidden="1" outlineLevel="1" x14ac:dyDescent="0.25">
      <c r="A85" s="37">
        <f>'пр 9 к Пор'!B109</f>
        <v>0</v>
      </c>
      <c r="B85" s="37">
        <f>'пр 9 к Пор'!C109</f>
        <v>0</v>
      </c>
      <c r="C85" s="35">
        <f>'пр 9 к Пор'!I109</f>
        <v>0</v>
      </c>
      <c r="D85" s="35">
        <f>'пр 9 к Пор'!J109</f>
        <v>0</v>
      </c>
      <c r="E85" s="35"/>
      <c r="F85" s="8">
        <f t="shared" si="12"/>
        <v>1</v>
      </c>
      <c r="G85" s="8" t="s">
        <v>15</v>
      </c>
      <c r="H85" s="8" t="s">
        <v>15</v>
      </c>
    </row>
    <row r="86" spans="1:8" hidden="1" outlineLevel="1" x14ac:dyDescent="0.25">
      <c r="A86" s="37">
        <f>'пр 9 к Пор'!B110</f>
        <v>0</v>
      </c>
      <c r="B86" s="37">
        <f>'пр 9 к Пор'!C110</f>
        <v>0</v>
      </c>
      <c r="C86" s="35">
        <f>'пр 9 к Пор'!I110</f>
        <v>0</v>
      </c>
      <c r="D86" s="35">
        <f>'пр 9 к Пор'!J110</f>
        <v>0</v>
      </c>
      <c r="E86" s="35"/>
      <c r="F86" s="8">
        <f t="shared" si="12"/>
        <v>1</v>
      </c>
      <c r="G86" s="8" t="s">
        <v>15</v>
      </c>
      <c r="H86" s="8" t="s">
        <v>15</v>
      </c>
    </row>
    <row r="87" spans="1:8" hidden="1" outlineLevel="1" x14ac:dyDescent="0.25">
      <c r="A87" s="37">
        <f>'пр 9 к Пор'!B111</f>
        <v>0</v>
      </c>
      <c r="B87" s="37">
        <f>'пр 9 к Пор'!C111</f>
        <v>0</v>
      </c>
      <c r="C87" s="35">
        <f>'пр 9 к Пор'!I111</f>
        <v>0</v>
      </c>
      <c r="D87" s="35">
        <f>'пр 9 к Пор'!J111</f>
        <v>0</v>
      </c>
      <c r="E87" s="35"/>
      <c r="F87" s="8">
        <f t="shared" si="12"/>
        <v>1</v>
      </c>
      <c r="G87" s="8" t="s">
        <v>15</v>
      </c>
      <c r="H87" s="8" t="s">
        <v>15</v>
      </c>
    </row>
    <row r="88" spans="1:8" hidden="1" outlineLevel="1" x14ac:dyDescent="0.25">
      <c r="A88" s="37">
        <f>'пр 9 к Пор'!B112</f>
        <v>0</v>
      </c>
      <c r="B88" s="37">
        <f>'пр 9 к Пор'!C112</f>
        <v>0</v>
      </c>
      <c r="C88" s="35">
        <f>'пр 9 к Пор'!I112</f>
        <v>0</v>
      </c>
      <c r="D88" s="35">
        <f>'пр 9 к Пор'!J112</f>
        <v>0</v>
      </c>
      <c r="E88" s="35"/>
      <c r="F88" s="8">
        <f t="shared" si="12"/>
        <v>1</v>
      </c>
      <c r="G88" s="8" t="s">
        <v>15</v>
      </c>
      <c r="H88" s="8" t="s">
        <v>15</v>
      </c>
    </row>
    <row r="89" spans="1:8" hidden="1" outlineLevel="1" x14ac:dyDescent="0.25">
      <c r="A89" s="37">
        <f>'пр 9 к Пор'!B113</f>
        <v>0</v>
      </c>
      <c r="B89" s="37">
        <f>'пр 9 к Пор'!C113</f>
        <v>0</v>
      </c>
      <c r="C89" s="35">
        <f>'пр 9 к Пор'!I113</f>
        <v>0</v>
      </c>
      <c r="D89" s="35">
        <f>'пр 9 к Пор'!J113</f>
        <v>0</v>
      </c>
      <c r="E89" s="35"/>
      <c r="F89" s="8">
        <f t="shared" si="12"/>
        <v>1</v>
      </c>
      <c r="G89" s="8" t="s">
        <v>15</v>
      </c>
      <c r="H89" s="8" t="s">
        <v>15</v>
      </c>
    </row>
    <row r="90" spans="1:8" hidden="1" outlineLevel="1" x14ac:dyDescent="0.25">
      <c r="A90" s="37">
        <f>'пр 9 к Пор'!B114</f>
        <v>0</v>
      </c>
      <c r="B90" s="37">
        <f>'пр 9 к Пор'!C114</f>
        <v>0</v>
      </c>
      <c r="C90" s="35">
        <f>'пр 9 к Пор'!I114</f>
        <v>0</v>
      </c>
      <c r="D90" s="35">
        <f>'пр 9 к Пор'!J114</f>
        <v>0</v>
      </c>
      <c r="E90" s="35"/>
      <c r="F90" s="8">
        <f t="shared" si="12"/>
        <v>1</v>
      </c>
      <c r="G90" s="8" t="s">
        <v>15</v>
      </c>
      <c r="H90" s="8" t="s">
        <v>15</v>
      </c>
    </row>
    <row r="91" spans="1:8" hidden="1" outlineLevel="1" x14ac:dyDescent="0.25">
      <c r="A91" s="37">
        <f>'пр 9 к Пор'!B115</f>
        <v>0</v>
      </c>
      <c r="B91" s="37">
        <f>'пр 9 к Пор'!C115</f>
        <v>0</v>
      </c>
      <c r="C91" s="35">
        <f>'пр 9 к Пор'!I115</f>
        <v>0</v>
      </c>
      <c r="D91" s="35">
        <f>'пр 9 к Пор'!J115</f>
        <v>0</v>
      </c>
      <c r="E91" s="35"/>
      <c r="F91" s="8">
        <f t="shared" si="12"/>
        <v>1</v>
      </c>
      <c r="G91" s="8" t="s">
        <v>15</v>
      </c>
      <c r="H91" s="8" t="s">
        <v>15</v>
      </c>
    </row>
    <row r="92" spans="1:8" collapsed="1" x14ac:dyDescent="0.25"/>
  </sheetData>
  <mergeCells count="9">
    <mergeCell ref="G3:H3"/>
    <mergeCell ref="A6:H6"/>
    <mergeCell ref="A8:A9"/>
    <mergeCell ref="B8:B9"/>
    <mergeCell ref="C8:D8"/>
    <mergeCell ref="E8:E9"/>
    <mergeCell ref="F8:F9"/>
    <mergeCell ref="H8:H9"/>
    <mergeCell ref="G8:G9"/>
  </mergeCells>
  <conditionalFormatting sqref="A30:E37 A39:E46 A48:E55 A57:E64 A66:E73 A75:E82 A84:E91 A13:E20 A22:E28">
    <cfRule type="expression" dxfId="0" priority="9">
      <formula>A13=""</formula>
    </cfRule>
  </conditionalFormatting>
  <pageMargins left="0.78740157480314965" right="0.78740157480314965" top="1.1811023622047245" bottom="0.74803149606299213" header="0.31496062992125984" footer="0.31496062992125984"/>
  <pageSetup paperSize="9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2"/>
  <sheetViews>
    <sheetView view="pageBreakPreview" zoomScale="145" zoomScaleNormal="100" zoomScaleSheetLayoutView="145" workbookViewId="0">
      <selection activeCell="C17" sqref="C17"/>
    </sheetView>
  </sheetViews>
  <sheetFormatPr defaultRowHeight="15" x14ac:dyDescent="0.25"/>
  <cols>
    <col min="1" max="1" width="23.140625" style="4" customWidth="1"/>
    <col min="2" max="3" width="28.42578125" style="4" customWidth="1"/>
    <col min="4" max="4" width="24.7109375" style="4" customWidth="1"/>
    <col min="5" max="5" width="25.85546875" style="4" customWidth="1"/>
    <col min="6" max="16384" width="9.140625" style="4"/>
  </cols>
  <sheetData>
    <row r="1" spans="1:5" x14ac:dyDescent="0.25">
      <c r="D1" s="73" t="s">
        <v>165</v>
      </c>
    </row>
    <row r="3" spans="1:5" ht="44.25" customHeight="1" x14ac:dyDescent="0.25">
      <c r="D3" s="110" t="s">
        <v>37</v>
      </c>
      <c r="E3" s="111"/>
    </row>
    <row r="4" spans="1:5" x14ac:dyDescent="0.25">
      <c r="D4" s="16"/>
      <c r="E4" s="17"/>
    </row>
    <row r="6" spans="1:5" ht="19.5" customHeight="1" x14ac:dyDescent="0.25">
      <c r="A6" s="97" t="s">
        <v>16</v>
      </c>
      <c r="B6" s="97"/>
      <c r="C6" s="97"/>
      <c r="D6" s="97"/>
      <c r="E6" s="97"/>
    </row>
    <row r="7" spans="1:5" x14ac:dyDescent="0.25">
      <c r="A7" s="5"/>
      <c r="B7" s="5"/>
      <c r="C7" s="5"/>
      <c r="D7" s="5"/>
      <c r="E7" s="5"/>
    </row>
    <row r="8" spans="1:5" x14ac:dyDescent="0.25">
      <c r="A8" s="98" t="s">
        <v>17</v>
      </c>
      <c r="B8" s="98" t="s">
        <v>18</v>
      </c>
      <c r="C8" s="98"/>
      <c r="D8" s="98"/>
      <c r="E8" s="109" t="s">
        <v>19</v>
      </c>
    </row>
    <row r="9" spans="1:5" ht="90" x14ac:dyDescent="0.25">
      <c r="A9" s="98"/>
      <c r="B9" s="6" t="s">
        <v>20</v>
      </c>
      <c r="C9" s="6" t="s">
        <v>30</v>
      </c>
      <c r="D9" s="6" t="s">
        <v>38</v>
      </c>
      <c r="E9" s="109"/>
    </row>
    <row r="10" spans="1:5" x14ac:dyDescent="0.25">
      <c r="A10" s="9">
        <v>1</v>
      </c>
      <c r="B10" s="9">
        <f>A10+1</f>
        <v>2</v>
      </c>
      <c r="C10" s="9">
        <f t="shared" ref="C10:E10" si="0">B10+1</f>
        <v>3</v>
      </c>
      <c r="D10" s="9">
        <f t="shared" si="0"/>
        <v>4</v>
      </c>
      <c r="E10" s="9">
        <f t="shared" si="0"/>
        <v>5</v>
      </c>
    </row>
    <row r="11" spans="1:5" x14ac:dyDescent="0.25">
      <c r="A11" s="13" t="s">
        <v>21</v>
      </c>
      <c r="B11" s="14">
        <f>'бюджетные ассигнования'!E11</f>
        <v>1.0000000000000002</v>
      </c>
      <c r="C11" s="14">
        <f>'целевые показатели'!G11</f>
        <v>1</v>
      </c>
      <c r="D11" s="14">
        <f>'показатели результативности'!G11</f>
        <v>0.99732432273087523</v>
      </c>
      <c r="E11" s="15">
        <f>POWER((B11*C11*D11),(1/3))</f>
        <v>0.99910731092029159</v>
      </c>
    </row>
    <row r="12" spans="1:5" ht="15.75" x14ac:dyDescent="0.25">
      <c r="A12" s="10" t="s">
        <v>22</v>
      </c>
      <c r="B12" s="38" t="str">
        <f>IF(B11&gt;=0.9,"Высокая",IF(B11&gt;=0.8,"Средняя",IF(B11&gt;=0.7,"Удовлетворительная","Неудовлетворительная")))</f>
        <v>Высокая</v>
      </c>
      <c r="C12" s="38" t="str">
        <f>IF(C11&gt;=0.9,"Высокая",IF(C11&gt;=0.8,"Средняя",IF(C11&gt;=0.7,"Удовлетворительная","Неудовлетворительная")))</f>
        <v>Высокая</v>
      </c>
      <c r="D12" s="38" t="str">
        <f>IF(D11&gt;=0.9,"Высокая",IF(D11&gt;=0.8,"Средняя",IF(D11&gt;=0.7,"Удовлетворительная","Неудовлетворительная")))</f>
        <v>Высокая</v>
      </c>
      <c r="E12" s="38" t="str">
        <f>IF(E11&gt;=0.9,"Высокая",IF(E11&gt;=0.8,"Средняя",IF(E11&gt;=0.7,"Удовлетворительная","Неудовлетворительная")))</f>
        <v>Высокая</v>
      </c>
    </row>
  </sheetData>
  <mergeCells count="5">
    <mergeCell ref="A6:E6"/>
    <mergeCell ref="A8:A9"/>
    <mergeCell ref="B8:D8"/>
    <mergeCell ref="E8:E9"/>
    <mergeCell ref="D3:E3"/>
  </mergeCells>
  <pageMargins left="0.78740157480314965" right="0.78740157480314965" top="1.1811023622047245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 9 к Пор</vt:lpstr>
      <vt:lpstr>пр 10 к Пор</vt:lpstr>
      <vt:lpstr>пр 11 к Пор</vt:lpstr>
      <vt:lpstr>бюджетные ассигнования</vt:lpstr>
      <vt:lpstr>целевые показатели</vt:lpstr>
      <vt:lpstr>показатели результативности</vt:lpstr>
      <vt:lpstr>свод</vt:lpstr>
      <vt:lpstr>'бюджетные ассигнования'!Заголовки_для_печати</vt:lpstr>
      <vt:lpstr>'показатели результативности'!Заголовки_для_печати</vt:lpstr>
      <vt:lpstr>'пр 10 к Пор'!Заголовки_для_печати</vt:lpstr>
      <vt:lpstr>'пр 11 к Пор'!Заголовки_для_печати</vt:lpstr>
      <vt:lpstr>'пр 9 к Пор'!Заголовки_для_печати</vt:lpstr>
      <vt:lpstr>'целевые показатели'!Заголовки_для_печати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2018-04-11T03:44:18Z</dcterms:modified>
</cp:coreProperties>
</file>