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ПРАВЛЕНИЕ ДЕЛАМИ\УПРАВЛЕНИЯ ДЕЛАМИ 2026\РУО\461-п от 05.05.2026 О внесении изменений в МП Развитие образования 2026-2028\"/>
    </mc:Choice>
  </mc:AlternateContent>
  <bookViews>
    <workbookView xWindow="0" yWindow="0" windowWidth="28800" windowHeight="12435" tabRatio="864"/>
  </bookViews>
  <sheets>
    <sheet name="пр 2 к ПП 1" sheetId="18" r:id="rId1"/>
    <sheet name="пр 2 к ПП 2" sheetId="19" r:id="rId2"/>
    <sheet name="пр 2 к ПП 3" sheetId="20" r:id="rId3"/>
    <sheet name="Лист1" sheetId="26" r:id="rId4"/>
  </sheets>
  <definedNames>
    <definedName name="_xlnm._FilterDatabase" localSheetId="0" hidden="1">'пр 2 к ПП 1'!$B$6:$P$171</definedName>
    <definedName name="Z_2166B299_1DBB_4BE8_98C9_E9EFB21DCA26_.wvu.FilterData" localSheetId="0" hidden="1">'пр 2 к ПП 1'!$B$6:$P$143</definedName>
    <definedName name="Z_2715DACA_7FC2_4162_875B_92B3FB82D8B1_.wvu.FilterData" localSheetId="0" hidden="1">'пр 2 к ПП 1'!$B$6:$P$143</definedName>
    <definedName name="Z_29BFB567_1C85_481C_A8AF_8210D8E0792F_.wvu.FilterData" localSheetId="0" hidden="1">'пр 2 к ПП 1'!$B$6:$P$143</definedName>
    <definedName name="Z_3AB5DFBB_09FD_4C2F_9D3D_E333A248F7A4_.wvu.FilterData" localSheetId="0" hidden="1">'пр 2 к ПП 1'!$B$6:$P$143</definedName>
    <definedName name="Z_3AB5DFBB_09FD_4C2F_9D3D_E333A248F7A4_.wvu.PrintArea" localSheetId="0" hidden="1">'пр 2 к ПП 1'!$B$3:$M$145</definedName>
    <definedName name="Z_3AB5DFBB_09FD_4C2F_9D3D_E333A248F7A4_.wvu.PrintArea" localSheetId="1" hidden="1">'пр 2 к ПП 2'!$A$3:$L$29</definedName>
    <definedName name="Z_3AB5DFBB_09FD_4C2F_9D3D_E333A248F7A4_.wvu.PrintArea" localSheetId="2" hidden="1">'пр 2 к ПП 3'!$A$3:$L$24</definedName>
    <definedName name="Z_3AB5DFBB_09FD_4C2F_9D3D_E333A248F7A4_.wvu.PrintTitles" localSheetId="0" hidden="1">'пр 2 к ПП 1'!$B$5:$IW$6</definedName>
    <definedName name="Z_3AB5DFBB_09FD_4C2F_9D3D_E333A248F7A4_.wvu.PrintTitles" localSheetId="1" hidden="1">'пр 2 к ПП 2'!$A$5:$IV$6</definedName>
    <definedName name="Z_3AB5DFBB_09FD_4C2F_9D3D_E333A248F7A4_.wvu.PrintTitles" localSheetId="2" hidden="1">'пр 2 к ПП 3'!$A$5:$IV$6</definedName>
    <definedName name="Z_3AB5DFBB_09FD_4C2F_9D3D_E333A248F7A4_.wvu.Rows" localSheetId="0" hidden="1">'пр 2 к ПП 1'!#REF!,'пр 2 к ПП 1'!#REF!,'пр 2 к ПП 1'!#REF!,'пр 2 к ПП 1'!#REF!,'пр 2 к ПП 1'!#REF!</definedName>
    <definedName name="Z_3AB5DFBB_09FD_4C2F_9D3D_E333A248F7A4_.wvu.Rows" localSheetId="1" hidden="1">'пр 2 к ПП 2'!#REF!,'пр 2 к ПП 2'!#REF!,'пр 2 к ПП 2'!#REF!,'пр 2 к ПП 2'!#REF!,'пр 2 к ПП 2'!#REF!,'пр 2 к ПП 2'!#REF!,'пр 2 к ПП 2'!$A$20:$IV$20,'пр 2 к ПП 2'!$A$27:$IV$28</definedName>
    <definedName name="Z_3AB5DFBB_09FD_4C2F_9D3D_E333A248F7A4_.wvu.Rows" localSheetId="2" hidden="1">'пр 2 к ПП 3'!#REF!,'пр 2 к ПП 3'!#REF!</definedName>
    <definedName name="Z_4767DD30_F6FB_4FF0_A429_8866A8232500_.wvu.FilterData" localSheetId="0" hidden="1">'пр 2 к ПП 1'!$B$6:$P$143</definedName>
    <definedName name="Z_4767DD30_F6FB_4FF0_A429_8866A8232500_.wvu.PrintArea" localSheetId="0" hidden="1">'пр 2 к ПП 1'!$B$3:$M$145</definedName>
    <definedName name="Z_4767DD30_F6FB_4FF0_A429_8866A8232500_.wvu.PrintArea" localSheetId="1" hidden="1">'пр 2 к ПП 2'!$A$3:$L$29</definedName>
    <definedName name="Z_4767DD30_F6FB_4FF0_A429_8866A8232500_.wvu.PrintArea" localSheetId="2" hidden="1">'пр 2 к ПП 3'!$A$3:$L$24</definedName>
    <definedName name="Z_4767DD30_F6FB_4FF0_A429_8866A8232500_.wvu.PrintTitles" localSheetId="0" hidden="1">'пр 2 к ПП 1'!$B$5:$IW$6</definedName>
    <definedName name="Z_4767DD30_F6FB_4FF0_A429_8866A8232500_.wvu.PrintTitles" localSheetId="1" hidden="1">'пр 2 к ПП 2'!$A$5:$IV$6</definedName>
    <definedName name="Z_4767DD30_F6FB_4FF0_A429_8866A8232500_.wvu.PrintTitles" localSheetId="2" hidden="1">'пр 2 к ПП 3'!$A$5:$IV$6</definedName>
    <definedName name="Z_4767DD30_F6FB_4FF0_A429_8866A8232500_.wvu.Rows" localSheetId="0" hidden="1">'пр 2 к ПП 1'!$B$13:$IW$13,'пр 2 к ПП 1'!#REF!,'пр 2 к ПП 1'!#REF!,'пр 2 к ПП 1'!#REF!,'пр 2 к ПП 1'!#REF!,'пр 2 к ПП 1'!#REF!,'пр 2 к ПП 1'!#REF!,'пр 2 к ПП 1'!#REF!,'пр 2 к ПП 1'!#REF!</definedName>
    <definedName name="Z_4767DD30_F6FB_4FF0_A429_8866A8232500_.wvu.Rows" localSheetId="1" hidden="1">'пр 2 к ПП 2'!#REF!,'пр 2 к ПП 2'!#REF!,'пр 2 к ПП 2'!#REF!,'пр 2 к ПП 2'!#REF!,'пр 2 к ПП 2'!#REF!,'пр 2 к ПП 2'!#REF!,'пр 2 к ПП 2'!$A$20:$IV$20,'пр 2 к ПП 2'!$A$27:$IV$28</definedName>
    <definedName name="Z_4767DD30_F6FB_4FF0_A429_8866A8232500_.wvu.Rows" localSheetId="2" hidden="1">'пр 2 к ПП 3'!#REF!,'пр 2 к ПП 3'!#REF!</definedName>
    <definedName name="Z_484BD7FD_1D3D_4528_954E_A98D5B59AC9C_.wvu.FilterData" localSheetId="0" hidden="1">'пр 2 к ПП 1'!$B$6:$P$143</definedName>
    <definedName name="Z_7C917F30_361A_4C86_9002_2134EAE2E3CF_.wvu.FilterData" localSheetId="0" hidden="1">'пр 2 к ПП 1'!$B$6:$P$143</definedName>
    <definedName name="Z_7C917F30_361A_4C86_9002_2134EAE2E3CF_.wvu.PrintArea" localSheetId="0" hidden="1">'пр 2 к ПП 1'!$B$3:$M$145</definedName>
    <definedName name="Z_7C917F30_361A_4C86_9002_2134EAE2E3CF_.wvu.PrintTitles" localSheetId="0" hidden="1">'пр 2 к ПП 1'!$B$5:$IW$6</definedName>
    <definedName name="Z_7C917F30_361A_4C86_9002_2134EAE2E3CF_.wvu.PrintTitles" localSheetId="1" hidden="1">'пр 2 к ПП 2'!$A$5:$IV$6</definedName>
    <definedName name="Z_7C917F30_361A_4C86_9002_2134EAE2E3CF_.wvu.PrintTitles" localSheetId="2" hidden="1">'пр 2 к ПП 3'!$A$5:$IV$6</definedName>
    <definedName name="Z_7C917F30_361A_4C86_9002_2134EAE2E3CF_.wvu.Rows" localSheetId="0" hidden="1">'пр 2 к ПП 1'!$B$13:$IW$13,'пр 2 к ПП 1'!#REF!,'пр 2 к ПП 1'!#REF!,'пр 2 к ПП 1'!#REF!,'пр 2 к ПП 1'!#REF!,'пр 2 к ПП 1'!#REF!,'пр 2 к ПП 1'!#REF!,'пр 2 к ПП 1'!#REF!,'пр 2 к ПП 1'!#REF!,'пр 2 к ПП 1'!#REF!,'пр 2 к ПП 1'!#REF!,'пр 2 к ПП 1'!#REF!</definedName>
    <definedName name="Z_7C917F30_361A_4C86_9002_2134EAE2E3CF_.wvu.Rows" localSheetId="1" hidden="1">'пр 2 к ПП 2'!#REF!,'пр 2 к ПП 2'!#REF!,'пр 2 к ПП 2'!#REF!,'пр 2 к ПП 2'!#REF!,'пр 2 к ПП 2'!$A$27:$IV$28</definedName>
    <definedName name="Z_7C917F30_361A_4C86_9002_2134EAE2E3CF_.wvu.Rows" localSheetId="2" hidden="1">'пр 2 к ПП 3'!#REF!,'пр 2 к ПП 3'!#REF!</definedName>
    <definedName name="Z_81F2AFB8_21DA_4513_90AB_0A09D7D72D56_.wvu.FilterData" localSheetId="0" hidden="1">'пр 2 к ПП 1'!$B$6:$P$143</definedName>
    <definedName name="Z_AD6F79BD_847B_4421_A1AA_268A55FACAB4_.wvu.FilterData" localSheetId="0" hidden="1">'пр 2 к ПП 1'!$B$6:$P$143</definedName>
    <definedName name="Z_B45C2115_52AF_4E7B_8578_551FB3CF371E_.wvu.FilterData" localSheetId="0" hidden="1">'пр 2 к ПП 1'!$B$6:$P$143</definedName>
    <definedName name="Z_C75D4C66_EC35_48DB_8FCD_E29923CDB091_.wvu.FilterData" localSheetId="0" hidden="1">'пр 2 к ПП 1'!$B$6:$P$143</definedName>
    <definedName name="Z_CDE1D6F6_68DF_42F8_B01A_FF6465B24CCD_.wvu.FilterData" localSheetId="0" hidden="1">'пр 2 к ПП 1'!$B$6:$P$143</definedName>
    <definedName name="Z_CDE1D6F6_68DF_42F8_B01A_FF6465B24CCD_.wvu.PrintArea" localSheetId="0" hidden="1">'пр 2 к ПП 1'!$B$3:$M$145</definedName>
    <definedName name="Z_CDE1D6F6_68DF_42F8_B01A_FF6465B24CCD_.wvu.PrintArea" localSheetId="1" hidden="1">'пр 2 к ПП 2'!$A$3:$L$29</definedName>
    <definedName name="Z_CDE1D6F6_68DF_42F8_B01A_FF6465B24CCD_.wvu.PrintArea" localSheetId="2" hidden="1">'пр 2 к ПП 3'!$A$3:$L$24</definedName>
    <definedName name="Z_CDE1D6F6_68DF_42F8_B01A_FF6465B24CCD_.wvu.PrintTitles" localSheetId="0" hidden="1">'пр 2 к ПП 1'!$B$5:$IW$6</definedName>
    <definedName name="Z_CDE1D6F6_68DF_42F8_B01A_FF6465B24CCD_.wvu.PrintTitles" localSheetId="1" hidden="1">'пр 2 к ПП 2'!$A$5:$IV$6</definedName>
    <definedName name="Z_CDE1D6F6_68DF_42F8_B01A_FF6465B24CCD_.wvu.PrintTitles" localSheetId="2" hidden="1">'пр 2 к ПП 3'!$A$5:$IV$6</definedName>
    <definedName name="Z_CDE1D6F6_68DF_42F8_B01A_FF6465B24CCD_.wvu.Rows" localSheetId="1" hidden="1">'пр 2 к ПП 2'!#REF!,'пр 2 к ПП 2'!#REF!,'пр 2 к ПП 2'!#REF!,'пр 2 к ПП 2'!#REF!,'пр 2 к ПП 2'!#REF!,'пр 2 к ПП 2'!#REF!,'пр 2 к ПП 2'!$A$20:$IV$20,'пр 2 к ПП 2'!$A$27:$IV$28</definedName>
    <definedName name="Z_CDE1D6F6_68DF_42F8_B01A_FF6465B24CCD_.wvu.Rows" localSheetId="2" hidden="1">'пр 2 к ПП 3'!#REF!,'пр 2 к ПП 3'!#REF!</definedName>
    <definedName name="Z_D97B14A5_4ECD_4EB7_B8A7_D41E462F19A2_.wvu.FilterData" localSheetId="0" hidden="1">'пр 2 к ПП 1'!$B$6:$P$143</definedName>
    <definedName name="Z_FAC3C627_8E23_41AB_B3FB_95B33614D8DB_.wvu.FilterData" localSheetId="0" hidden="1">'пр 2 к ПП 1'!$B$6:$P$143</definedName>
    <definedName name="_xlnm.Print_Area" localSheetId="0">'пр 2 к ПП 1'!$B$1:$M$160</definedName>
    <definedName name="_xlnm.Print_Area" localSheetId="1">'пр 2 к ПП 2'!$A$1:$L$26</definedName>
    <definedName name="_xlnm.Print_Area" localSheetId="2">'пр 2 к ПП 3'!$A$1:$L$24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8" l="1"/>
  <c r="K35" i="18"/>
  <c r="J109" i="18"/>
  <c r="K109" i="18"/>
  <c r="J123" i="18"/>
  <c r="K123" i="18"/>
  <c r="J129" i="18"/>
  <c r="K129" i="18"/>
  <c r="J159" i="18"/>
  <c r="K159" i="18"/>
  <c r="J160" i="18" l="1"/>
  <c r="K160" i="18"/>
  <c r="J18" i="19"/>
  <c r="J16" i="19"/>
  <c r="I18" i="19"/>
  <c r="I16" i="19"/>
  <c r="I44" i="18"/>
  <c r="I43" i="18"/>
  <c r="I40" i="18"/>
  <c r="I38" i="18"/>
  <c r="I144" i="18"/>
  <c r="I126" i="18"/>
  <c r="I67" i="18"/>
  <c r="H18" i="19" l="1"/>
  <c r="H16" i="19"/>
  <c r="L49" i="18"/>
  <c r="J168" i="18" l="1"/>
  <c r="K168" i="18"/>
  <c r="I168" i="18"/>
  <c r="L169" i="18"/>
  <c r="L170" i="18"/>
  <c r="J171" i="18"/>
  <c r="K171" i="18"/>
  <c r="I171" i="18"/>
  <c r="L79" i="18"/>
  <c r="L102" i="18"/>
  <c r="L103" i="18"/>
  <c r="L104" i="18"/>
  <c r="L105" i="18"/>
  <c r="J166" i="18"/>
  <c r="K166" i="18"/>
  <c r="I166" i="18"/>
  <c r="J163" i="18"/>
  <c r="K163" i="18"/>
  <c r="I163" i="18"/>
  <c r="I159" i="18"/>
  <c r="L156" i="18"/>
  <c r="L111" i="18"/>
  <c r="L34" i="18"/>
  <c r="L171" i="18" l="1"/>
  <c r="L69" i="18"/>
  <c r="L70" i="18"/>
  <c r="L71" i="18"/>
  <c r="L72" i="18"/>
  <c r="L165" i="18" l="1"/>
  <c r="L158" i="18"/>
  <c r="L157" i="18"/>
  <c r="L155" i="18"/>
  <c r="L154" i="18"/>
  <c r="L153" i="18"/>
  <c r="L151" i="18"/>
  <c r="L150" i="18"/>
  <c r="L149" i="18"/>
  <c r="L148" i="18"/>
  <c r="L147" i="18"/>
  <c r="L146" i="18"/>
  <c r="L145" i="18"/>
  <c r="L144" i="18"/>
  <c r="L143" i="18"/>
  <c r="L142" i="18"/>
  <c r="L141" i="18"/>
  <c r="L140" i="18"/>
  <c r="L139" i="18"/>
  <c r="L138" i="18"/>
  <c r="L137" i="18"/>
  <c r="L136" i="18"/>
  <c r="L134" i="18"/>
  <c r="L133" i="18"/>
  <c r="L132" i="18"/>
  <c r="L131" i="18"/>
  <c r="L128" i="18"/>
  <c r="L127" i="18"/>
  <c r="L126" i="18"/>
  <c r="L125" i="18"/>
  <c r="I129" i="18"/>
  <c r="L122" i="18"/>
  <c r="L121" i="18"/>
  <c r="L120" i="18"/>
  <c r="L119" i="18"/>
  <c r="L118" i="18"/>
  <c r="L117" i="18"/>
  <c r="L115" i="18"/>
  <c r="L114" i="18"/>
  <c r="L113" i="18"/>
  <c r="I123" i="18"/>
  <c r="L108" i="18"/>
  <c r="L107" i="18"/>
  <c r="L106" i="18"/>
  <c r="L101" i="18"/>
  <c r="L100" i="18"/>
  <c r="L99" i="18"/>
  <c r="L97" i="18"/>
  <c r="L95" i="18"/>
  <c r="L93" i="18"/>
  <c r="L92" i="18"/>
  <c r="L91" i="18"/>
  <c r="L90" i="18"/>
  <c r="L89" i="18"/>
  <c r="L88" i="18"/>
  <c r="L87" i="18"/>
  <c r="L86" i="18"/>
  <c r="L85" i="18"/>
  <c r="L84" i="18"/>
  <c r="L83" i="18"/>
  <c r="L82" i="18"/>
  <c r="L81" i="18"/>
  <c r="L80" i="18"/>
  <c r="L78" i="18"/>
  <c r="L77" i="18"/>
  <c r="L76" i="18"/>
  <c r="L75" i="18"/>
  <c r="L74" i="18"/>
  <c r="L73" i="18"/>
  <c r="L68" i="18"/>
  <c r="L67" i="18"/>
  <c r="L66" i="18"/>
  <c r="L65" i="18"/>
  <c r="L64" i="18"/>
  <c r="L63" i="18"/>
  <c r="L62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8" i="18"/>
  <c r="L47" i="18"/>
  <c r="L46" i="18"/>
  <c r="L45" i="18"/>
  <c r="L44" i="18"/>
  <c r="L43" i="18"/>
  <c r="L42" i="18"/>
  <c r="L41" i="18"/>
  <c r="L40" i="18"/>
  <c r="L39" i="18"/>
  <c r="L37" i="18"/>
  <c r="L33" i="18"/>
  <c r="L32" i="18"/>
  <c r="L31" i="18"/>
  <c r="L30" i="18"/>
  <c r="L29" i="18"/>
  <c r="L28" i="18"/>
  <c r="L27" i="18"/>
  <c r="L26" i="18"/>
  <c r="L25" i="18"/>
  <c r="L24" i="18"/>
  <c r="L23" i="18"/>
  <c r="L22" i="18"/>
  <c r="I35" i="18"/>
  <c r="L20" i="18"/>
  <c r="L19" i="18"/>
  <c r="L18" i="18"/>
  <c r="L17" i="18"/>
  <c r="L16" i="18"/>
  <c r="L15" i="18"/>
  <c r="L14" i="18"/>
  <c r="L13" i="18"/>
  <c r="L12" i="18"/>
  <c r="L11" i="18"/>
  <c r="L10" i="18"/>
  <c r="L129" i="18" l="1"/>
  <c r="L168" i="18"/>
  <c r="L135" i="18"/>
  <c r="L152" i="18"/>
  <c r="L166" i="18" s="1"/>
  <c r="J162" i="18"/>
  <c r="L21" i="18"/>
  <c r="L35" i="18" s="1"/>
  <c r="L38" i="18"/>
  <c r="L109" i="18" s="1"/>
  <c r="I109" i="18"/>
  <c r="I160" i="18" s="1"/>
  <c r="L112" i="18"/>
  <c r="L123" i="18" s="1"/>
  <c r="K162" i="18"/>
  <c r="L159" i="18" l="1"/>
  <c r="L160" i="18" s="1"/>
  <c r="I164" i="18"/>
  <c r="I162" i="18"/>
  <c r="L163" i="18"/>
  <c r="K164" i="18"/>
  <c r="J164" i="18"/>
  <c r="J167" i="18"/>
  <c r="K167" i="18"/>
  <c r="I167" i="18"/>
  <c r="L164" i="18" l="1"/>
  <c r="L167" i="18"/>
  <c r="H36" i="19" l="1"/>
  <c r="K13" i="20"/>
  <c r="K19" i="20"/>
  <c r="I36" i="19"/>
  <c r="J36" i="19"/>
  <c r="I37" i="19"/>
  <c r="J37" i="19"/>
  <c r="H37" i="19"/>
  <c r="K17" i="19"/>
  <c r="K12" i="19" l="1"/>
  <c r="I13" i="19"/>
  <c r="J13" i="19"/>
  <c r="J32" i="19" s="1"/>
  <c r="H13" i="19"/>
  <c r="H32" i="19" s="1"/>
  <c r="I32" i="19" l="1"/>
  <c r="K18" i="20"/>
  <c r="K31" i="20" l="1"/>
  <c r="J29" i="20"/>
  <c r="I29" i="20"/>
  <c r="H29" i="20"/>
  <c r="J28" i="20"/>
  <c r="I28" i="20"/>
  <c r="H28" i="20"/>
  <c r="J27" i="20"/>
  <c r="I27" i="20"/>
  <c r="H27" i="20"/>
  <c r="J23" i="20"/>
  <c r="I23" i="20"/>
  <c r="H23" i="20"/>
  <c r="K22" i="20"/>
  <c r="K20" i="20"/>
  <c r="K17" i="20"/>
  <c r="K16" i="20"/>
  <c r="K15" i="20"/>
  <c r="K14" i="20"/>
  <c r="K12" i="20"/>
  <c r="K11" i="20"/>
  <c r="K10" i="20"/>
  <c r="J30" i="19"/>
  <c r="I30" i="19"/>
  <c r="H30" i="19"/>
  <c r="J25" i="19"/>
  <c r="I25" i="19"/>
  <c r="H25" i="19"/>
  <c r="K24" i="19"/>
  <c r="K23" i="19"/>
  <c r="J21" i="19"/>
  <c r="I21" i="19"/>
  <c r="H21" i="19"/>
  <c r="K20" i="19"/>
  <c r="K19" i="19"/>
  <c r="K18" i="19"/>
  <c r="K16" i="19"/>
  <c r="K15" i="19"/>
  <c r="K11" i="19"/>
  <c r="K10" i="19"/>
  <c r="I26" i="19" l="1"/>
  <c r="J174" i="18" s="1"/>
  <c r="J177" i="18" s="1"/>
  <c r="H26" i="19"/>
  <c r="K21" i="19"/>
  <c r="K13" i="19"/>
  <c r="J26" i="19"/>
  <c r="K174" i="18" s="1"/>
  <c r="K177" i="18" s="1"/>
  <c r="I31" i="19"/>
  <c r="J31" i="19"/>
  <c r="H31" i="19"/>
  <c r="J30" i="20"/>
  <c r="H30" i="20"/>
  <c r="K25" i="19"/>
  <c r="K30" i="19"/>
  <c r="I30" i="20"/>
  <c r="H32" i="20"/>
  <c r="J32" i="20"/>
  <c r="K36" i="19"/>
  <c r="K32" i="19"/>
  <c r="K37" i="19"/>
  <c r="K23" i="20"/>
  <c r="K28" i="20"/>
  <c r="K29" i="20"/>
  <c r="I32" i="20"/>
  <c r="K27" i="20"/>
  <c r="I174" i="18" l="1"/>
  <c r="I177" i="18" s="1"/>
  <c r="K26" i="19"/>
  <c r="K31" i="19"/>
  <c r="K30" i="20"/>
  <c r="K32" i="20"/>
</calcChain>
</file>

<file path=xl/sharedStrings.xml><?xml version="1.0" encoding="utf-8"?>
<sst xmlns="http://schemas.openxmlformats.org/spreadsheetml/2006/main" count="383" uniqueCount="218">
  <si>
    <t>№ п/п</t>
  </si>
  <si>
    <t>федеральный бюджет</t>
  </si>
  <si>
    <t>краевой бюджет</t>
  </si>
  <si>
    <t>Код бюджетной классификации</t>
  </si>
  <si>
    <t>ГРБС</t>
  </si>
  <si>
    <t>ЦСР</t>
  </si>
  <si>
    <t>ВР</t>
  </si>
  <si>
    <t>всего</t>
  </si>
  <si>
    <t>районный бюджет</t>
  </si>
  <si>
    <t>Цели, задачи, мероприятия подпрограммы</t>
  </si>
  <si>
    <t>Ожидаемый непосредственный результат (краткое описание) от реализации подпрограммного мероприятия (в том числе в натуральном выражении)</t>
  </si>
  <si>
    <t>итого на очередной финансовый год и плановый период</t>
  </si>
  <si>
    <t>Наименование программы, подпрограммы</t>
  </si>
  <si>
    <t>Рз Пр</t>
  </si>
  <si>
    <t>244</t>
  </si>
  <si>
    <t xml:space="preserve">Перечень мероприятий подпрограммы </t>
  </si>
  <si>
    <t>Расходы по годам реализации программы (тыс.руб.)</t>
  </si>
  <si>
    <t>Цель: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 и оздоровления детей в летний период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</si>
  <si>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</si>
  <si>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1.1.1</t>
  </si>
  <si>
    <t>Финансовое обеспечение государственных гарантий прав граждан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образования, в муниципальных общеобразовательных организациях</t>
  </si>
  <si>
    <t>07 01</t>
  </si>
  <si>
    <t xml:space="preserve">0110075880 </t>
  </si>
  <si>
    <t>0110074080</t>
  </si>
  <si>
    <t>1.1.2</t>
  </si>
  <si>
    <t>Обеспечение деятельности (оказание услуг) подведомственных учреждений</t>
  </si>
  <si>
    <t>0110080610</t>
  </si>
  <si>
    <t>0110083170</t>
  </si>
  <si>
    <t>0110083180</t>
  </si>
  <si>
    <t>1.1.3</t>
  </si>
  <si>
    <t>Выплата и доставка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</t>
  </si>
  <si>
    <t>10 04</t>
  </si>
  <si>
    <t>0110075560</t>
  </si>
  <si>
    <t xml:space="preserve"> Компенсацию родительской платы получат не менее 300 человек ежегодно</t>
  </si>
  <si>
    <t>1.1.4</t>
  </si>
  <si>
    <t>Расходы на обеспечение выделения денежных средств на осуществление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</t>
  </si>
  <si>
    <t xml:space="preserve">0110075540 </t>
  </si>
  <si>
    <t>Итого по задаче 1</t>
  </si>
  <si>
    <t>Задача № 2. Обеспечить условия и качество обучения, соответствующие федеральным государственным стандартам начального общего, основного общего, среднего общего образования</t>
  </si>
  <si>
    <t>1.2.1</t>
  </si>
  <si>
    <t>Финансовое обеспечение государственных гарантий прав граждан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</si>
  <si>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07 02</t>
  </si>
  <si>
    <t>0110075640</t>
  </si>
  <si>
    <t>Ежегодно 2126 человек получат услуги общего образования</t>
  </si>
  <si>
    <t>0110074090</t>
  </si>
  <si>
    <t>1.2.2</t>
  </si>
  <si>
    <t>Обеспечение деятельности (оказание услуг) подведомственных учреждений (в том числе меоприятия по созданию условий для занятий физической культурой и спортом в части проведения ремонта спортивных залов в общеобразовательных учреждениях)</t>
  </si>
  <si>
    <t xml:space="preserve">0110080610 </t>
  </si>
  <si>
    <t>0110082710</t>
  </si>
  <si>
    <t>Средства выделенные ЗАО "Ванкорнефть"</t>
  </si>
  <si>
    <t>1.2.3</t>
  </si>
  <si>
    <t>Капитальный ремонт учреждений образования</t>
  </si>
  <si>
    <t>1.2.4</t>
  </si>
  <si>
    <t>1.2.5</t>
  </si>
  <si>
    <t xml:space="preserve">Обеспечение питанием детей, обучающихся в муниципальных и частных образовательных организациях, реализующих основные общеобразовательные программы, без взимания платы  </t>
  </si>
  <si>
    <t>10 03</t>
  </si>
  <si>
    <t>1174 учащихся общеобразовательных учреждений получат социальную поддержку</t>
  </si>
  <si>
    <t>1.2.6</t>
  </si>
  <si>
    <t>1.2.7</t>
  </si>
  <si>
    <t>1.2.8</t>
  </si>
  <si>
    <t>Итого по задаче 2</t>
  </si>
  <si>
    <t>Задача № 3. Обеспечить  развитие  системы дополнительного образования детей</t>
  </si>
  <si>
    <t>1.3.1</t>
  </si>
  <si>
    <t xml:space="preserve">Не менее 2000 человек получат услуги дополнительного образования ежегодно в муниципальных учреждениях;
</t>
  </si>
  <si>
    <t>Итого по задаче 3</t>
  </si>
  <si>
    <t>4.1</t>
  </si>
  <si>
    <t>Организация разноуровневой работы с одаренными детьми</t>
  </si>
  <si>
    <t>0110081980</t>
  </si>
  <si>
    <t>Участие не менее 30  детей, прошедших муниципальный уровень и допущенных по результатам дистанционного тура  краевого форума "Молодёжь и наука" примут участие в очном туре;                                                           Ежегодно стипендии получат не менее 10 человек;   Ежегодно участие в конкурсах различного уровня примет участие не менее  1275 детей</t>
  </si>
  <si>
    <t>Итого по задаче4</t>
  </si>
  <si>
    <t>Задача № 5. Обеспечить безопасный, качественный отдых и оздоровление детей в летний период</t>
  </si>
  <si>
    <t>5.1</t>
  </si>
  <si>
    <t>0110081990</t>
  </si>
  <si>
    <t>Организован отдых и оздоровление в летний период в загородных лагерях не менее чем для 50 человек, в лагерях с дневным пребывание детей не менее чем для  800 человек</t>
  </si>
  <si>
    <t>5.2.</t>
  </si>
  <si>
    <t xml:space="preserve">0110082660 </t>
  </si>
  <si>
    <t>5.3</t>
  </si>
  <si>
    <t>5.4</t>
  </si>
  <si>
    <t>5.5</t>
  </si>
  <si>
    <t>5.6</t>
  </si>
  <si>
    <t>0110080650</t>
  </si>
  <si>
    <t>5.7</t>
  </si>
  <si>
    <t>5.8</t>
  </si>
  <si>
    <t>Итого по задаче 5</t>
  </si>
  <si>
    <t>Всего по подпрограмме</t>
  </si>
  <si>
    <t>внебюджетные</t>
  </si>
  <si>
    <t>управление образования</t>
  </si>
  <si>
    <t>управление жкх</t>
  </si>
  <si>
    <t>администрация</t>
  </si>
  <si>
    <t>управление культуры</t>
  </si>
  <si>
    <t>Цель: 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</t>
  </si>
  <si>
    <t xml:space="preserve">Задача № 1. Защита прав и интересов несовершеннолетних,проживающих на территории Туруханского района
</t>
  </si>
  <si>
    <t>1.1</t>
  </si>
  <si>
    <t>Обеспечение защиты прав и интересов несовершеннолетних</t>
  </si>
  <si>
    <t>07 09</t>
  </si>
  <si>
    <t>0120082000</t>
  </si>
  <si>
    <t>112</t>
  </si>
  <si>
    <t>1.2</t>
  </si>
  <si>
    <t>Профилактика безнадзорности правонарушений</t>
  </si>
  <si>
    <t>0120081400</t>
  </si>
  <si>
    <t xml:space="preserve">Привлечение специалистов для обучения методам профилактики правонарушений несовершеннолетних.   Пропанганда семейных ценностей. Проведение мероприятий и турниров.  </t>
  </si>
  <si>
    <t>дети</t>
  </si>
  <si>
    <t>2.2</t>
  </si>
  <si>
    <t xml:space="preserve">Осуществление государственных полномочий по организации и осуществлению деятельности по опеке и попечительству в отношении несовершеннолетних </t>
  </si>
  <si>
    <t xml:space="preserve">Обеспечена деятельность 2 специалистов по опеке </t>
  </si>
  <si>
    <t xml:space="preserve">0120075520 </t>
  </si>
  <si>
    <t>121</t>
  </si>
  <si>
    <t>129</t>
  </si>
  <si>
    <t>122</t>
  </si>
  <si>
    <t>3.1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</si>
  <si>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за счет средств краевого бюджета</t>
  </si>
  <si>
    <t>412</t>
  </si>
  <si>
    <t>3.2</t>
  </si>
  <si>
    <t>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федерального бюджета</t>
  </si>
  <si>
    <t>0120050820</t>
  </si>
  <si>
    <t>Цель: повышение эффективности управления отраслью</t>
  </si>
  <si>
    <t xml:space="preserve">Руководство и управление в сфере установленных функций </t>
  </si>
  <si>
    <t>0130080460</t>
  </si>
  <si>
    <t xml:space="preserve">Повышение эффективности управления муниципальными финансами и использования муниципального имущества в части вопросов реализации программы </t>
  </si>
  <si>
    <t xml:space="preserve">Обеспечение деятельности (оказание услуг) подведомственных учреждений </t>
  </si>
  <si>
    <t xml:space="preserve">0130080610 </t>
  </si>
  <si>
    <t xml:space="preserve">Задача 2 Обеспечение соблюдения требований законодательства Российской Федерации в сфере образования организациями, осуществляющими образовательную деятельность на территории Туруханского района </t>
  </si>
  <si>
    <t>5.2.1</t>
  </si>
  <si>
    <t>Проведение комплексных инспекционных проверок образовательных учреждений</t>
  </si>
  <si>
    <t>Количество проведенных в соответствии с законодательством процедур проверок - не менее 2 ежегодно</t>
  </si>
  <si>
    <t>з/пл</t>
  </si>
  <si>
    <t>121, 111</t>
  </si>
  <si>
    <t>ФМО</t>
  </si>
  <si>
    <t>Приложение № 1
к подпрограмме 1 «Развитие дошкольного, общего и дополнительного образования»</t>
  </si>
  <si>
    <t>Приложение 1 
к подпрограмме 2 «Государственная поддержка детей сирот, расширение практики применения семейных форм воспитания»</t>
  </si>
  <si>
    <t>Приложение 1 
к подпрограмме 3 «Обеспечение реализации муниципальной программы»</t>
  </si>
  <si>
    <t>Задача № 2. Реализация мероприятий, направленных на развитие в Туруханском районе семейных форм воспитания детей-сирот и детей, оставшихся без попечения родителей</t>
  </si>
  <si>
    <t>Задача № 3. 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</si>
  <si>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территориальное управление</t>
  </si>
  <si>
    <t>07 03</t>
  </si>
  <si>
    <t>1.3.2</t>
  </si>
  <si>
    <t>0110075630</t>
  </si>
  <si>
    <t>01100S5630</t>
  </si>
  <si>
    <t>администрация района</t>
  </si>
  <si>
    <t xml:space="preserve">0110075660 </t>
  </si>
  <si>
    <t>0110082760</t>
  </si>
  <si>
    <t>111</t>
  </si>
  <si>
    <t>119</t>
  </si>
  <si>
    <t>0110076490</t>
  </si>
  <si>
    <t>Капитальный ремонт учреждений дополнительного образования</t>
  </si>
  <si>
    <t>Без взимания родительской платы  муниципальные дошкольные образовательные учреждения (группы) посещают:  в 2019 году - 34 ребенка и до 35 детей в 2020-2022 годах</t>
  </si>
  <si>
    <t>1.2.9</t>
  </si>
  <si>
    <t>1.3.0</t>
  </si>
  <si>
    <t>0120075870</t>
  </si>
  <si>
    <t>0250027000</t>
  </si>
  <si>
    <t>Финансово-экономическое обеспечение 56 учреждений;
Количество проведенных в соответствии с законодательством процедур проверок - не менее 2 ежегодно</t>
  </si>
  <si>
    <t>1.4.0</t>
  </si>
  <si>
    <t>1.5.0</t>
  </si>
  <si>
    <t>01100L3040</t>
  </si>
  <si>
    <t>Оплата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лагеря, а также проезд, суточные и проживание сопровождающих</t>
  </si>
  <si>
    <t>Приобретение жилого помещения для 2 детей из числа детей-сирот и детей, оставшихся без попечения родителей</t>
  </si>
  <si>
    <t>Устройство детей оставшихся без попечение родителей в специализированные учреждения для детей - сирот;                                                        Обследование жилищно-бытовых условий детей оставшихся без попечения родителей  (в том числе обследование по решению суда). Проезд лиц сопровождающих детей-сирот в дома-ребенка, приюты и т.д.</t>
  </si>
  <si>
    <t>Бесплатное питание учащихся начальных классов</t>
  </si>
  <si>
    <t>612</t>
  </si>
  <si>
    <t>0110084360</t>
  </si>
  <si>
    <t>1.3.1.1</t>
  </si>
  <si>
    <t>Обеспечение функционирования системы персонифицированного финансирования дополнительного образования детей</t>
  </si>
  <si>
    <t>Обеспечение питанием учащихся начальных классов горячим завтраком, не считая горячего напитка за счет средств федерального бюджета</t>
  </si>
  <si>
    <t>Обеспечение питанием учащихся начальных классов горячим завтраком, не считая горячего напитка за счет средств краевого бюджета</t>
  </si>
  <si>
    <t>Обеспечение питанием учащихся начальных классов горячим завтраком, не считая горячего напитка за счет средств районного бюджета</t>
  </si>
  <si>
    <t>Приобретение оборудовнаия в  рамках Национального проект "Образование"</t>
  </si>
  <si>
    <t>321</t>
  </si>
  <si>
    <t>Приведение зданий и сооружений общеобразовательных организаций в соответствии с требованиями законодательства за счет средств субсидии из краевого бюджета</t>
  </si>
  <si>
    <t xml:space="preserve">Приведение зданий и сооружений общеобразовательных организаций в соответствии с требованиями законодательства  за счет средств районного бюджета </t>
  </si>
  <si>
    <t>Текущий ремонт, приобретение оборудования и инвентаря в соответствии с требованиями законодательства</t>
  </si>
  <si>
    <t>Субсидия на организацию школьного питания</t>
  </si>
  <si>
    <t>01 13</t>
  </si>
  <si>
    <t>0110084260</t>
  </si>
  <si>
    <t>Более 700 детей получат услуги дошкольного образования</t>
  </si>
  <si>
    <t xml:space="preserve"> 07 09</t>
  </si>
  <si>
    <t>Расходы на организацию летнего отдыха детей в краевых государственных и негосударственных организациях отдыха, оздоровления и занятости детей, зарегистрированных на территории края, муниципальных загородных оздоровительных лагерях за счет средств районного бюджета</t>
  </si>
  <si>
    <t>Расходы на осуществление государственных полномочий по обеспечению отдыха и оздоровления детей, проживающих в Арктической зоне Российской Федерации, за счет средств районного бюджета</t>
  </si>
  <si>
    <t>Расходы на осуществление государственных полномочий по обеспечению отдыха и оздоровления детей, проживающих в Арктической зоне Российской Федерации, за счет родительских средств</t>
  </si>
  <si>
    <t>Расходы на осуществление государственных полномочий по обеспечению отдыха и оздоровления детей, проживающих в Арктической зоне Российской Федерации, за счет средств федерального бюджета</t>
  </si>
  <si>
    <t>01100R7800</t>
  </si>
  <si>
    <t>Расходы на осуществление государственных полномочий по обеспечению отдыха и оздоровления детей, проживающих в Арктической зоне Российской Федерации, за счет средств краевого бюджета</t>
  </si>
  <si>
    <t>0110008530</t>
  </si>
  <si>
    <t>Расходы на создание условий для предоставления горячего питания обучающимся общеобразовательных организаций в рамках подпрограммы "Развитие дошкольного, общего и дополнительного образования детей" муниципальной программы Туруханского района "Развитие образования Туруханского района" за счет средств краевого бюджета</t>
  </si>
  <si>
    <t>Организация летнего отдыха и занятости детей Туруханского района в загородных лагерях и лагерях с дневным пребыванием детей.
Оплата стоимости набора продуктов питания или готовых блюд и их транспортировки в лагерях с дневным пребыванием детей, в рамках подпрограммы "Развитие общего образования" муниципальной программы "Развитие образования в городе Красноярске" на 2023 год и плановый период 2024-2025 годов</t>
  </si>
  <si>
    <t>611</t>
  </si>
  <si>
    <t>Обеспечение отдыха и оздоровления детей в рамках подпрограммы "Организация отдыха и занятости детей в каникулярное время" муниципальной программы "Развитие образования Туруханского района" на 2023 год и плановый период 2024-2025 годов</t>
  </si>
  <si>
    <t>1.1.5</t>
  </si>
  <si>
    <t>01100S5820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</si>
  <si>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законодательства, за счет средств районного бюджета</t>
  </si>
  <si>
    <t>1.1.6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</si>
  <si>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законодательства, за счет средств краевого бюджета</t>
  </si>
  <si>
    <t>0110075820</t>
  </si>
  <si>
    <t>ДЮСШ "Юность"</t>
  </si>
  <si>
    <t>Расходы на органиазацию бесплатного питания обучающихся с ОВЗ за счет средств краевого бюджета</t>
  </si>
  <si>
    <t>Расходы на органиазацию бесплатного питания обучающихся с ОВЗ за счет средств районного бюджета</t>
  </si>
  <si>
    <t>0110075830</t>
  </si>
  <si>
    <t>01100S5830</t>
  </si>
  <si>
    <t>Управление образования администрации Туруханского муниципального округа</t>
  </si>
  <si>
    <t>Администрация Туруханского муниципального округа</t>
  </si>
  <si>
    <t xml:space="preserve">Муниципальная программа Туруханского муниципального округа «Развитие образования Туруханского муниципального округа», подпрограмма 1 «Развитие дошкольного, общего и дополнительного образования» </t>
  </si>
  <si>
    <t>Управление ЖКХ и строительства администрации Туруханского муниципального округа</t>
  </si>
  <si>
    <t xml:space="preserve">Муниципальная программа Туруханского муниципального окргуа «Развитие образования Туруханского муниципального округа», подпрограмма 2 «Государственная поддержка детей сирот, расширение практики применения семейных форм воспитания» </t>
  </si>
  <si>
    <t xml:space="preserve">Муниципальная программаТуруханского муниципального округа «Развитие образования Туруханского муниципального округа», подпрограмма 3 «Обеспечение реализации муниципальной  программы» </t>
  </si>
  <si>
    <t>Задача 1 Организация деятельности аппарата Управления образования администрации Туруханского муниципального округа и учреждений, обеспечивающих деятельность образовательных учреждений, направленной на эффективное управление отраслью</t>
  </si>
  <si>
    <t>0110085490</t>
  </si>
  <si>
    <t>Закупка товаров, работ и услуг в целях капитального ремонта государственного (муниципального) имущества</t>
  </si>
  <si>
    <t>283</t>
  </si>
  <si>
    <t>011Ю653030</t>
  </si>
  <si>
    <t>0110085040</t>
  </si>
  <si>
    <t>011Ю455590</t>
  </si>
  <si>
    <t>011Ю650500</t>
  </si>
  <si>
    <t>мп</t>
  </si>
  <si>
    <t xml:space="preserve">Обеспечена деятельность 4 специалистов по опеке </t>
  </si>
  <si>
    <t>Расходы на оснащение общеобразовательных организаций средствами обучения и воспитания для реализации учебных предметов на 2026 год (Национальный проект "Молодежь и дети")</t>
  </si>
  <si>
    <t>011Ю651790</t>
  </si>
  <si>
    <t>Приложение 3 к постановлению администрации Туруханского муницпального округа                       от 05.05.2026 № 461-п</t>
  </si>
  <si>
    <t>Приложение 2                                                            к постановлению администрации Туруханского муниципального округа                                          от 05.05.2026 № 461-п</t>
  </si>
  <si>
    <t>Приложение 1                                                    к постановлению администрации Туруханского муниципального округа  от 05.05.2026 № 461-п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</si>
</sst>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р_._-;\-* #,##0.00_р_._-;_-* &quot;-&quot;??_р_._-;_-@_-"/>
    <numFmt numFmtId="165" formatCode="0.000"/>
    <numFmt numFmtId="166" formatCode="_-* #,##0.0_р_._-;\-* #,##0.0_р_._-;_-* &quot;-&quot;?_р_._-;_-@_-"/>
    <numFmt numFmtId="167" formatCode="#,##0.0"/>
    <numFmt numFmtId="168" formatCode="#,##0.000"/>
    <numFmt numFmtId="169" formatCode="_-* #,##0.000_р_._-;\-* #,##0.000_р_._-;_-* &quot;-&quot;?_р_._-;_-@_-"/>
    <numFmt numFmtId="170" formatCode="#,##0.000_ ;\-#,##0.000\ "/>
    <numFmt numFmtId="171" formatCode="_-* #,##0.000_р_._-;\-* #,##0.000_р_._-;_-* &quot;-&quot;???_р_._-;_-@_-"/>
    <numFmt numFmtId="172" formatCode="_-* #,##0.00000_р_._-;\-* #,##0.00000_р_._-;_-* &quot;-&quot;?_р_._-;_-@_-"/>
  </numFmts>
  <fonts count="20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rgb="FF66FF99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FF99CC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2"/>
      <color rgb="FF92D050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12"/>
      <color indexed="3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8" fillId="0" borderId="0"/>
    <xf numFmtId="164" fontId="5" fillId="0" borderId="0" applyFont="0" applyFill="0" applyBorder="0" applyAlignment="0" applyProtection="0"/>
  </cellStyleXfs>
  <cellXfs count="289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/>
    <xf numFmtId="49" fontId="3" fillId="0" borderId="1" xfId="1" applyNumberFormat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0" xfId="1" applyFont="1" applyFill="1" applyAlignment="1"/>
    <xf numFmtId="49" fontId="3" fillId="0" borderId="0" xfId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left" vertical="top" wrapText="1"/>
    </xf>
    <xf numFmtId="0" fontId="3" fillId="0" borderId="0" xfId="1" applyFont="1" applyFill="1" applyBorder="1"/>
    <xf numFmtId="49" fontId="3" fillId="0" borderId="1" xfId="1" applyNumberFormat="1" applyFont="1" applyFill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 readingOrder="1"/>
    </xf>
    <xf numFmtId="168" fontId="3" fillId="0" borderId="1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wrapText="1"/>
    </xf>
    <xf numFmtId="0" fontId="3" fillId="0" borderId="10" xfId="1" applyFont="1" applyFill="1" applyBorder="1" applyAlignment="1">
      <alignment horizontal="center" vertical="center" wrapText="1" readingOrder="1"/>
    </xf>
    <xf numFmtId="0" fontId="3" fillId="0" borderId="12" xfId="1" applyFont="1" applyFill="1" applyBorder="1" applyAlignment="1">
      <alignment horizontal="center" vertical="center" wrapText="1" readingOrder="1"/>
    </xf>
    <xf numFmtId="168" fontId="3" fillId="0" borderId="13" xfId="1" applyNumberFormat="1" applyFont="1" applyFill="1" applyBorder="1" applyAlignment="1">
      <alignment horizontal="center" vertical="center" wrapText="1" readingOrder="1"/>
    </xf>
    <xf numFmtId="0" fontId="12" fillId="0" borderId="0" xfId="1" applyFont="1" applyFill="1"/>
    <xf numFmtId="168" fontId="3" fillId="0" borderId="9" xfId="1" applyNumberFormat="1" applyFont="1" applyFill="1" applyBorder="1" applyAlignment="1">
      <alignment horizontal="center" vertical="center" wrapText="1" readingOrder="1"/>
    </xf>
    <xf numFmtId="168" fontId="3" fillId="0" borderId="14" xfId="1" applyNumberFormat="1" applyFont="1" applyFill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vertical="center" wrapText="1"/>
    </xf>
    <xf numFmtId="16" fontId="3" fillId="0" borderId="0" xfId="1" applyNumberFormat="1" applyFont="1" applyFill="1"/>
    <xf numFmtId="49" fontId="3" fillId="0" borderId="5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 wrapText="1" readingOrder="1"/>
    </xf>
    <xf numFmtId="168" fontId="3" fillId="0" borderId="1" xfId="1" applyNumberFormat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 readingOrder="1"/>
    </xf>
    <xf numFmtId="49" fontId="9" fillId="0" borderId="19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 readingOrder="1"/>
    </xf>
    <xf numFmtId="0" fontId="9" fillId="0" borderId="20" xfId="1" applyFont="1" applyFill="1" applyBorder="1" applyAlignment="1">
      <alignment horizontal="center" vertical="center" wrapText="1" readingOrder="1"/>
    </xf>
    <xf numFmtId="0" fontId="9" fillId="0" borderId="12" xfId="1" applyFont="1" applyFill="1" applyBorder="1" applyAlignment="1">
      <alignment horizontal="center" vertical="center" wrapText="1" readingOrder="1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169" fontId="3" fillId="0" borderId="1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66" fontId="3" fillId="0" borderId="1" xfId="1" applyNumberFormat="1" applyFont="1" applyFill="1" applyBorder="1"/>
    <xf numFmtId="0" fontId="9" fillId="0" borderId="0" xfId="1" applyFont="1" applyFill="1" applyBorder="1" applyAlignment="1">
      <alignment horizontal="center" vertical="top" wrapText="1"/>
    </xf>
    <xf numFmtId="49" fontId="9" fillId="0" borderId="0" xfId="1" applyNumberFormat="1" applyFont="1" applyFill="1" applyBorder="1" applyAlignment="1">
      <alignment horizontal="center" vertical="top" wrapText="1"/>
    </xf>
    <xf numFmtId="166" fontId="13" fillId="0" borderId="0" xfId="4" applyNumberFormat="1" applyFont="1" applyFill="1" applyBorder="1" applyAlignment="1">
      <alignment horizontal="center" vertical="center"/>
    </xf>
    <xf numFmtId="0" fontId="9" fillId="0" borderId="0" xfId="1" applyFont="1" applyFill="1" applyBorder="1"/>
    <xf numFmtId="0" fontId="3" fillId="0" borderId="0" xfId="1" applyFont="1" applyFill="1" applyBorder="1" applyAlignment="1">
      <alignment horizontal="center" vertical="top"/>
    </xf>
    <xf numFmtId="49" fontId="3" fillId="0" borderId="0" xfId="1" applyNumberFormat="1" applyFont="1" applyFill="1" applyBorder="1" applyAlignment="1">
      <alignment horizontal="center" vertical="top"/>
    </xf>
    <xf numFmtId="49" fontId="3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left" vertical="top"/>
    </xf>
    <xf numFmtId="49" fontId="3" fillId="0" borderId="0" xfId="1" applyNumberFormat="1" applyFont="1" applyFill="1" applyAlignment="1">
      <alignment horizontal="left" vertical="top"/>
    </xf>
    <xf numFmtId="0" fontId="14" fillId="0" borderId="0" xfId="1" applyFont="1" applyFill="1" applyAlignment="1">
      <alignment horizontal="left" vertical="center"/>
    </xf>
    <xf numFmtId="49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 vertical="center"/>
    </xf>
    <xf numFmtId="168" fontId="3" fillId="0" borderId="0" xfId="1" applyNumberFormat="1" applyFont="1" applyFill="1" applyAlignment="1">
      <alignment horizontal="right" vertical="top"/>
    </xf>
    <xf numFmtId="0" fontId="3" fillId="0" borderId="0" xfId="1" applyFont="1" applyFill="1" applyAlignment="1">
      <alignment horizontal="center"/>
    </xf>
    <xf numFmtId="164" fontId="11" fillId="0" borderId="0" xfId="1" applyNumberFormat="1" applyFont="1" applyFill="1" applyBorder="1"/>
    <xf numFmtId="167" fontId="9" fillId="0" borderId="0" xfId="1" applyNumberFormat="1" applyFont="1" applyFill="1" applyBorder="1" applyAlignment="1">
      <alignment horizontal="left" vertical="top" wrapText="1"/>
    </xf>
    <xf numFmtId="0" fontId="15" fillId="0" borderId="0" xfId="1" applyFont="1" applyFill="1"/>
    <xf numFmtId="0" fontId="3" fillId="0" borderId="0" xfId="1" applyFont="1" applyFill="1" applyAlignment="1">
      <alignment vertical="center" wrapText="1"/>
    </xf>
    <xf numFmtId="166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wrapText="1"/>
    </xf>
    <xf numFmtId="0" fontId="3" fillId="0" borderId="5" xfId="1" applyNumberFormat="1" applyFont="1" applyFill="1" applyBorder="1" applyAlignment="1">
      <alignment horizontal="left" vertical="center" wrapText="1"/>
    </xf>
    <xf numFmtId="166" fontId="16" fillId="0" borderId="0" xfId="1" applyNumberFormat="1" applyFont="1" applyFill="1" applyBorder="1" applyAlignment="1"/>
    <xf numFmtId="0" fontId="9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right"/>
    </xf>
    <xf numFmtId="0" fontId="3" fillId="0" borderId="0" xfId="1" applyFont="1" applyFill="1" applyAlignment="1">
      <alignment vertical="top"/>
    </xf>
    <xf numFmtId="170" fontId="3" fillId="0" borderId="0" xfId="1" applyNumberFormat="1" applyFont="1" applyFill="1"/>
    <xf numFmtId="166" fontId="3" fillId="0" borderId="0" xfId="1" applyNumberFormat="1" applyFont="1" applyFill="1"/>
    <xf numFmtId="169" fontId="3" fillId="0" borderId="0" xfId="1" applyNumberFormat="1" applyFont="1" applyFill="1"/>
    <xf numFmtId="171" fontId="3" fillId="0" borderId="0" xfId="1" applyNumberFormat="1" applyFont="1" applyFill="1"/>
    <xf numFmtId="164" fontId="3" fillId="0" borderId="0" xfId="1" applyNumberFormat="1" applyFont="1" applyFill="1" applyBorder="1"/>
    <xf numFmtId="167" fontId="9" fillId="0" borderId="0" xfId="1" applyNumberFormat="1" applyFont="1" applyFill="1" applyBorder="1" applyAlignment="1">
      <alignment horizontal="center" vertical="top" wrapText="1"/>
    </xf>
    <xf numFmtId="169" fontId="3" fillId="0" borderId="1" xfId="1" applyNumberFormat="1" applyFont="1" applyFill="1" applyBorder="1" applyAlignment="1">
      <alignment horizontal="center" vertical="center" wrapText="1"/>
    </xf>
    <xf numFmtId="169" fontId="3" fillId="0" borderId="1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top" wrapText="1"/>
    </xf>
    <xf numFmtId="169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vertical="top"/>
    </xf>
    <xf numFmtId="166" fontId="3" fillId="0" borderId="1" xfId="1" applyNumberFormat="1" applyFont="1" applyFill="1" applyBorder="1" applyAlignment="1">
      <alignment horizontal="center" vertical="center" wrapText="1"/>
    </xf>
    <xf numFmtId="170" fontId="3" fillId="0" borderId="1" xfId="1" applyNumberFormat="1" applyFont="1" applyFill="1" applyBorder="1" applyAlignment="1">
      <alignment horizontal="center" vertical="center"/>
    </xf>
    <xf numFmtId="168" fontId="9" fillId="0" borderId="1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top"/>
    </xf>
    <xf numFmtId="49" fontId="6" fillId="0" borderId="1" xfId="1" applyNumberFormat="1" applyFont="1" applyFill="1" applyBorder="1" applyAlignment="1">
      <alignment horizontal="center" vertical="top"/>
    </xf>
    <xf numFmtId="168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/>
    <xf numFmtId="0" fontId="17" fillId="0" borderId="8" xfId="1" applyFont="1" applyFill="1" applyBorder="1" applyAlignment="1">
      <alignment vertical="center"/>
    </xf>
    <xf numFmtId="0" fontId="17" fillId="0" borderId="3" xfId="1" applyFont="1" applyFill="1" applyBorder="1" applyAlignment="1">
      <alignment vertical="center"/>
    </xf>
    <xf numFmtId="49" fontId="17" fillId="0" borderId="3" xfId="1" applyNumberFormat="1" applyFont="1" applyFill="1" applyBorder="1" applyAlignment="1">
      <alignment vertical="center"/>
    </xf>
    <xf numFmtId="168" fontId="17" fillId="0" borderId="3" xfId="1" applyNumberFormat="1" applyFont="1" applyFill="1" applyBorder="1" applyAlignment="1">
      <alignment vertical="center"/>
    </xf>
    <xf numFmtId="0" fontId="17" fillId="0" borderId="4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0" fontId="12" fillId="0" borderId="7" xfId="1" applyFont="1" applyFill="1" applyBorder="1" applyAlignment="1">
      <alignment horizontal="center" vertical="center" wrapText="1"/>
    </xf>
    <xf numFmtId="168" fontId="3" fillId="0" borderId="0" xfId="1" applyNumberFormat="1" applyFont="1" applyFill="1"/>
    <xf numFmtId="168" fontId="3" fillId="0" borderId="0" xfId="1" applyNumberFormat="1" applyFont="1" applyFill="1" applyAlignment="1">
      <alignment horizontal="right" vertical="center"/>
    </xf>
    <xf numFmtId="168" fontId="3" fillId="0" borderId="0" xfId="1" applyNumberFormat="1" applyFont="1" applyFill="1" applyAlignment="1">
      <alignment horizontal="right"/>
    </xf>
    <xf numFmtId="49" fontId="3" fillId="0" borderId="5" xfId="1" applyNumberFormat="1" applyFont="1" applyFill="1" applyBorder="1" applyAlignment="1">
      <alignment vertical="center"/>
    </xf>
    <xf numFmtId="0" fontId="3" fillId="0" borderId="5" xfId="1" applyFont="1" applyFill="1" applyBorder="1" applyAlignment="1">
      <alignment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0" fontId="14" fillId="0" borderId="0" xfId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49" fontId="9" fillId="0" borderId="22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 wrapText="1" readingOrder="1"/>
    </xf>
    <xf numFmtId="169" fontId="6" fillId="0" borderId="0" xfId="1" applyNumberFormat="1" applyFont="1" applyFill="1" applyBorder="1" applyAlignment="1"/>
    <xf numFmtId="168" fontId="19" fillId="0" borderId="0" xfId="1" applyNumberFormat="1" applyFont="1" applyFill="1"/>
    <xf numFmtId="49" fontId="3" fillId="0" borderId="5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quotePrefix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horizontal="center"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top" wrapText="1"/>
    </xf>
    <xf numFmtId="49" fontId="9" fillId="0" borderId="1" xfId="1" applyNumberFormat="1" applyFont="1" applyFill="1" applyBorder="1" applyAlignment="1">
      <alignment horizontal="center" vertical="center"/>
    </xf>
    <xf numFmtId="169" fontId="13" fillId="0" borderId="0" xfId="4" applyNumberFormat="1" applyFont="1" applyFill="1" applyBorder="1" applyAlignment="1">
      <alignment horizontal="center" vertical="center"/>
    </xf>
    <xf numFmtId="172" fontId="6" fillId="0" borderId="0" xfId="1" applyNumberFormat="1" applyFont="1" applyFill="1" applyBorder="1" applyAlignment="1"/>
    <xf numFmtId="0" fontId="17" fillId="0" borderId="21" xfId="1" applyFont="1" applyFill="1" applyBorder="1" applyAlignment="1">
      <alignment vertical="center" wrapText="1"/>
    </xf>
    <xf numFmtId="0" fontId="17" fillId="0" borderId="24" xfId="1" applyFont="1" applyFill="1" applyBorder="1" applyAlignment="1">
      <alignment vertical="center" wrapText="1"/>
    </xf>
    <xf numFmtId="0" fontId="17" fillId="0" borderId="25" xfId="1" applyFont="1" applyFill="1" applyBorder="1" applyAlignment="1">
      <alignment vertical="center" wrapText="1"/>
    </xf>
    <xf numFmtId="165" fontId="3" fillId="0" borderId="0" xfId="1" applyNumberFormat="1" applyFont="1" applyFill="1" applyBorder="1"/>
    <xf numFmtId="0" fontId="19" fillId="0" borderId="1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center" vertical="center" wrapText="1"/>
    </xf>
    <xf numFmtId="49" fontId="9" fillId="0" borderId="17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left" vertical="center" wrapText="1"/>
    </xf>
    <xf numFmtId="0" fontId="3" fillId="0" borderId="6" xfId="1" applyNumberFormat="1" applyFont="1" applyFill="1" applyBorder="1" applyAlignment="1">
      <alignment horizontal="left" vertical="center" wrapText="1"/>
    </xf>
    <xf numFmtId="0" fontId="3" fillId="0" borderId="7" xfId="1" applyNumberFormat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/>
    </xf>
    <xf numFmtId="49" fontId="9" fillId="0" borderId="6" xfId="1" applyNumberFormat="1" applyFont="1" applyFill="1" applyBorder="1" applyAlignment="1">
      <alignment horizontal="center" vertical="center"/>
    </xf>
    <xf numFmtId="49" fontId="9" fillId="0" borderId="7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left" vertical="center"/>
    </xf>
    <xf numFmtId="0" fontId="17" fillId="0" borderId="8" xfId="1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3" fillId="0" borderId="5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top"/>
    </xf>
    <xf numFmtId="0" fontId="9" fillId="0" borderId="0" xfId="1" applyNumberFormat="1" applyFont="1" applyFill="1" applyBorder="1" applyAlignment="1">
      <alignment horizontal="left" vertical="top"/>
    </xf>
    <xf numFmtId="49" fontId="3" fillId="0" borderId="0" xfId="1" applyNumberFormat="1" applyFont="1" applyFill="1" applyBorder="1" applyAlignment="1">
      <alignment horizontal="left" vertical="top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6" fillId="0" borderId="19" xfId="1" applyNumberFormat="1" applyFont="1" applyFill="1" applyBorder="1" applyAlignment="1">
      <alignment horizontal="left" vertical="top"/>
    </xf>
    <xf numFmtId="0" fontId="6" fillId="0" borderId="11" xfId="1" applyNumberFormat="1" applyFont="1" applyFill="1" applyBorder="1" applyAlignment="1">
      <alignment horizontal="left" vertical="top"/>
    </xf>
    <xf numFmtId="0" fontId="18" fillId="0" borderId="8" xfId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center"/>
    </xf>
    <xf numFmtId="0" fontId="9" fillId="0" borderId="6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49" fontId="9" fillId="0" borderId="6" xfId="1" quotePrefix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9" fillId="0" borderId="1" xfId="1" quotePrefix="1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>
      <alignment horizontal="left" vertical="top"/>
    </xf>
    <xf numFmtId="0" fontId="6" fillId="0" borderId="4" xfId="1" applyNumberFormat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/>
    </xf>
    <xf numFmtId="49" fontId="9" fillId="0" borderId="7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17" fillId="0" borderId="21" xfId="1" applyFont="1" applyFill="1" applyBorder="1" applyAlignment="1">
      <alignment horizontal="left" vertical="center" wrapText="1"/>
    </xf>
    <xf numFmtId="0" fontId="17" fillId="0" borderId="24" xfId="1" applyFont="1" applyFill="1" applyBorder="1" applyAlignment="1">
      <alignment horizontal="left" vertical="center" wrapText="1"/>
    </xf>
    <xf numFmtId="0" fontId="17" fillId="0" borderId="25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9" fillId="0" borderId="21" xfId="1" applyNumberFormat="1" applyFont="1" applyFill="1" applyBorder="1" applyAlignment="1">
      <alignment horizontal="center" vertical="center" wrapText="1"/>
    </xf>
    <xf numFmtId="49" fontId="9" fillId="0" borderId="22" xfId="1" applyNumberFormat="1" applyFont="1" applyFill="1" applyBorder="1" applyAlignment="1">
      <alignment horizontal="center" vertical="center" wrapText="1"/>
    </xf>
    <xf numFmtId="49" fontId="9" fillId="0" borderId="19" xfId="1" quotePrefix="1" applyNumberFormat="1" applyFont="1" applyFill="1" applyBorder="1" applyAlignment="1">
      <alignment horizontal="center" vertical="center" wrapText="1"/>
    </xf>
    <xf numFmtId="49" fontId="9" fillId="0" borderId="16" xfId="1" applyNumberFormat="1" applyFont="1" applyFill="1" applyBorder="1" applyAlignment="1">
      <alignment horizontal="center" vertical="center" wrapText="1"/>
    </xf>
    <xf numFmtId="49" fontId="9" fillId="0" borderId="16" xfId="1" quotePrefix="1" applyNumberFormat="1" applyFont="1" applyFill="1" applyBorder="1" applyAlignment="1">
      <alignment horizontal="center" vertical="center" wrapText="1"/>
    </xf>
    <xf numFmtId="49" fontId="9" fillId="0" borderId="17" xfId="1" quotePrefix="1" applyNumberFormat="1" applyFont="1" applyFill="1" applyBorder="1" applyAlignment="1">
      <alignment horizontal="center" vertical="center" wrapText="1"/>
    </xf>
    <xf numFmtId="0" fontId="9" fillId="0" borderId="5" xfId="1" quotePrefix="1" applyFont="1" applyFill="1" applyBorder="1" applyAlignment="1">
      <alignment horizontal="center" vertical="center"/>
    </xf>
    <xf numFmtId="0" fontId="9" fillId="0" borderId="6" xfId="1" quotePrefix="1" applyFont="1" applyFill="1" applyBorder="1" applyAlignment="1">
      <alignment horizontal="center" vertical="center"/>
    </xf>
    <xf numFmtId="0" fontId="9" fillId="0" borderId="7" xfId="1" quotePrefix="1" applyFont="1" applyFill="1" applyBorder="1" applyAlignment="1">
      <alignment horizontal="center" vertical="center"/>
    </xf>
    <xf numFmtId="49" fontId="9" fillId="0" borderId="7" xfId="1" quotePrefix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 readingOrder="1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 readingOrder="1"/>
    </xf>
    <xf numFmtId="0" fontId="9" fillId="0" borderId="6" xfId="1" applyFont="1" applyFill="1" applyBorder="1" applyAlignment="1">
      <alignment horizontal="center" vertical="center" wrapText="1" readingOrder="1"/>
    </xf>
    <xf numFmtId="0" fontId="9" fillId="0" borderId="7" xfId="1" applyFont="1" applyFill="1" applyBorder="1" applyAlignment="1">
      <alignment horizontal="center" vertical="center" wrapText="1" readingOrder="1"/>
    </xf>
    <xf numFmtId="0" fontId="9" fillId="0" borderId="5" xfId="1" quotePrefix="1" applyFont="1" applyFill="1" applyBorder="1" applyAlignment="1">
      <alignment horizontal="center" vertical="center" wrapText="1" readingOrder="1"/>
    </xf>
    <xf numFmtId="0" fontId="9" fillId="0" borderId="6" xfId="1" quotePrefix="1" applyFont="1" applyFill="1" applyBorder="1" applyAlignment="1">
      <alignment horizontal="center" vertical="center" wrapText="1" readingOrder="1"/>
    </xf>
    <xf numFmtId="0" fontId="9" fillId="0" borderId="7" xfId="1" quotePrefix="1" applyFont="1" applyFill="1" applyBorder="1" applyAlignment="1">
      <alignment horizontal="center" vertical="center" wrapText="1" readingOrder="1"/>
    </xf>
    <xf numFmtId="49" fontId="9" fillId="0" borderId="1" xfId="1" quotePrefix="1" applyNumberFormat="1" applyFont="1" applyFill="1" applyBorder="1" applyAlignment="1">
      <alignment horizontal="center" vertical="center" wrapText="1" readingOrder="1"/>
    </xf>
    <xf numFmtId="49" fontId="9" fillId="0" borderId="5" xfId="1" applyNumberFormat="1" applyFont="1" applyFill="1" applyBorder="1" applyAlignment="1">
      <alignment horizontal="center" vertical="center" wrapText="1" readingOrder="1"/>
    </xf>
    <xf numFmtId="49" fontId="9" fillId="0" borderId="6" xfId="1" quotePrefix="1" applyNumberFormat="1" applyFont="1" applyFill="1" applyBorder="1" applyAlignment="1">
      <alignment horizontal="center" vertical="center" wrapText="1" readingOrder="1"/>
    </xf>
    <xf numFmtId="49" fontId="9" fillId="0" borderId="7" xfId="1" quotePrefix="1" applyNumberFormat="1" applyFont="1" applyFill="1" applyBorder="1" applyAlignment="1">
      <alignment horizontal="center" vertical="center" wrapText="1" readingOrder="1"/>
    </xf>
    <xf numFmtId="49" fontId="12" fillId="0" borderId="1" xfId="1" applyNumberFormat="1" applyFont="1" applyFill="1" applyBorder="1" applyAlignment="1">
      <alignment horizontal="center" vertical="center" wrapText="1" readingOrder="1"/>
    </xf>
    <xf numFmtId="0" fontId="12" fillId="0" borderId="7" xfId="1" applyNumberFormat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 readingOrder="1"/>
    </xf>
    <xf numFmtId="0" fontId="3" fillId="0" borderId="7" xfId="1" applyFont="1" applyFill="1" applyBorder="1" applyAlignment="1">
      <alignment horizontal="center" vertical="center" wrapText="1" readingOrder="1"/>
    </xf>
    <xf numFmtId="0" fontId="3" fillId="0" borderId="5" xfId="1" quotePrefix="1" applyFont="1" applyFill="1" applyBorder="1" applyAlignment="1">
      <alignment horizontal="center" vertical="center" wrapText="1" readingOrder="1"/>
    </xf>
    <xf numFmtId="0" fontId="3" fillId="0" borderId="7" xfId="1" quotePrefix="1" applyFont="1" applyFill="1" applyBorder="1" applyAlignment="1">
      <alignment horizontal="center" vertical="center" wrapText="1" readingOrder="1"/>
    </xf>
    <xf numFmtId="49" fontId="3" fillId="0" borderId="5" xfId="1" applyNumberFormat="1" applyFont="1" applyFill="1" applyBorder="1" applyAlignment="1">
      <alignment horizontal="center" vertical="center" wrapText="1" readingOrder="1"/>
    </xf>
    <xf numFmtId="49" fontId="3" fillId="0" borderId="7" xfId="1" applyNumberFormat="1" applyFont="1" applyFill="1" applyBorder="1" applyAlignment="1">
      <alignment horizontal="center" vertical="center" wrapText="1" readingOrder="1"/>
    </xf>
    <xf numFmtId="0" fontId="9" fillId="0" borderId="0" xfId="1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left" vertical="center"/>
    </xf>
    <xf numFmtId="0" fontId="19" fillId="0" borderId="5" xfId="1" applyFont="1" applyFill="1" applyBorder="1" applyAlignment="1">
      <alignment horizontal="center" vertical="center" wrapText="1"/>
    </xf>
    <xf numFmtId="0" fontId="19" fillId="0" borderId="7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  <xf numFmtId="49" fontId="3" fillId="0" borderId="5" xfId="1" applyNumberFormat="1" applyFont="1" applyFill="1" applyBorder="1" applyAlignment="1">
      <alignment horizontal="left" vertical="center" wrapText="1"/>
    </xf>
    <xf numFmtId="49" fontId="3" fillId="0" borderId="6" xfId="1" applyNumberFormat="1" applyFont="1" applyFill="1" applyBorder="1" applyAlignment="1">
      <alignment horizontal="left" vertical="center" wrapText="1"/>
    </xf>
    <xf numFmtId="49" fontId="3" fillId="0" borderId="7" xfId="1" applyNumberFormat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left" vertical="center" wrapText="1"/>
    </xf>
    <xf numFmtId="0" fontId="17" fillId="0" borderId="4" xfId="1" applyFont="1" applyFill="1" applyBorder="1" applyAlignment="1">
      <alignment horizontal="left"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11" fontId="18" fillId="0" borderId="8" xfId="1" applyNumberFormat="1" applyFont="1" applyFill="1" applyBorder="1" applyAlignment="1">
      <alignment horizontal="left" vertical="center" wrapText="1"/>
    </xf>
    <xf numFmtId="11" fontId="18" fillId="0" borderId="3" xfId="1" applyNumberFormat="1" applyFont="1" applyFill="1" applyBorder="1" applyAlignment="1">
      <alignment horizontal="left" vertical="center" wrapText="1"/>
    </xf>
    <xf numFmtId="11" fontId="18" fillId="0" borderId="4" xfId="1" applyNumberFormat="1" applyFont="1" applyFill="1" applyBorder="1" applyAlignment="1">
      <alignment horizontal="left" vertical="center" wrapText="1"/>
    </xf>
    <xf numFmtId="49" fontId="3" fillId="0" borderId="7" xfId="1" quotePrefix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R182"/>
  <sheetViews>
    <sheetView tabSelected="1" zoomScale="80" zoomScaleNormal="80" zoomScaleSheetLayoutView="50" workbookViewId="0">
      <selection activeCell="L1" sqref="L1:M1"/>
    </sheetView>
  </sheetViews>
  <sheetFormatPr defaultRowHeight="15.75" x14ac:dyDescent="0.25"/>
  <cols>
    <col min="1" max="1" width="9" style="6"/>
    <col min="2" max="2" width="7.375" style="54" customWidth="1"/>
    <col min="3" max="3" width="61.5" style="49" customWidth="1"/>
    <col min="4" max="4" width="19.125" style="57" customWidth="1"/>
    <col min="5" max="6" width="9" style="57"/>
    <col min="7" max="7" width="16.25" style="54" customWidth="1"/>
    <col min="8" max="8" width="9" style="57"/>
    <col min="9" max="9" width="16.75" style="6" customWidth="1"/>
    <col min="10" max="12" width="15.625" style="6" customWidth="1"/>
    <col min="13" max="13" width="30.75" style="6" customWidth="1"/>
    <col min="14" max="14" width="10.5" style="6" customWidth="1"/>
    <col min="15" max="15" width="20" style="6" customWidth="1"/>
    <col min="16" max="16" width="18.5" style="6" customWidth="1"/>
    <col min="17" max="17" width="7.625" style="6" customWidth="1"/>
    <col min="18" max="18" width="8" style="6" hidden="1" customWidth="1"/>
    <col min="19" max="257" width="9" style="6"/>
    <col min="258" max="258" width="7.375" style="6" customWidth="1"/>
    <col min="259" max="259" width="61.5" style="6" customWidth="1"/>
    <col min="260" max="260" width="19.125" style="6" customWidth="1"/>
    <col min="261" max="262" width="9" style="6"/>
    <col min="263" max="263" width="12" style="6" customWidth="1"/>
    <col min="264" max="264" width="9" style="6"/>
    <col min="265" max="268" width="15.625" style="6" customWidth="1"/>
    <col min="269" max="269" width="30.75" style="6" customWidth="1"/>
    <col min="270" max="270" width="10.5" style="6" customWidth="1"/>
    <col min="271" max="271" width="20" style="6" customWidth="1"/>
    <col min="272" max="272" width="18.5" style="6" customWidth="1"/>
    <col min="273" max="273" width="7.625" style="6" customWidth="1"/>
    <col min="274" max="274" width="0" style="6" hidden="1" customWidth="1"/>
    <col min="275" max="513" width="9" style="6"/>
    <col min="514" max="514" width="7.375" style="6" customWidth="1"/>
    <col min="515" max="515" width="61.5" style="6" customWidth="1"/>
    <col min="516" max="516" width="19.125" style="6" customWidth="1"/>
    <col min="517" max="518" width="9" style="6"/>
    <col min="519" max="519" width="12" style="6" customWidth="1"/>
    <col min="520" max="520" width="9" style="6"/>
    <col min="521" max="524" width="15.625" style="6" customWidth="1"/>
    <col min="525" max="525" width="30.75" style="6" customWidth="1"/>
    <col min="526" max="526" width="10.5" style="6" customWidth="1"/>
    <col min="527" max="527" width="20" style="6" customWidth="1"/>
    <col min="528" max="528" width="18.5" style="6" customWidth="1"/>
    <col min="529" max="529" width="7.625" style="6" customWidth="1"/>
    <col min="530" max="530" width="0" style="6" hidden="1" customWidth="1"/>
    <col min="531" max="769" width="9" style="6"/>
    <col min="770" max="770" width="7.375" style="6" customWidth="1"/>
    <col min="771" max="771" width="61.5" style="6" customWidth="1"/>
    <col min="772" max="772" width="19.125" style="6" customWidth="1"/>
    <col min="773" max="774" width="9" style="6"/>
    <col min="775" max="775" width="12" style="6" customWidth="1"/>
    <col min="776" max="776" width="9" style="6"/>
    <col min="777" max="780" width="15.625" style="6" customWidth="1"/>
    <col min="781" max="781" width="30.75" style="6" customWidth="1"/>
    <col min="782" max="782" width="10.5" style="6" customWidth="1"/>
    <col min="783" max="783" width="20" style="6" customWidth="1"/>
    <col min="784" max="784" width="18.5" style="6" customWidth="1"/>
    <col min="785" max="785" width="7.625" style="6" customWidth="1"/>
    <col min="786" max="786" width="0" style="6" hidden="1" customWidth="1"/>
    <col min="787" max="1025" width="9" style="6"/>
    <col min="1026" max="1026" width="7.375" style="6" customWidth="1"/>
    <col min="1027" max="1027" width="61.5" style="6" customWidth="1"/>
    <col min="1028" max="1028" width="19.125" style="6" customWidth="1"/>
    <col min="1029" max="1030" width="9" style="6"/>
    <col min="1031" max="1031" width="12" style="6" customWidth="1"/>
    <col min="1032" max="1032" width="9" style="6"/>
    <col min="1033" max="1036" width="15.625" style="6" customWidth="1"/>
    <col min="1037" max="1037" width="30.75" style="6" customWidth="1"/>
    <col min="1038" max="1038" width="10.5" style="6" customWidth="1"/>
    <col min="1039" max="1039" width="20" style="6" customWidth="1"/>
    <col min="1040" max="1040" width="18.5" style="6" customWidth="1"/>
    <col min="1041" max="1041" width="7.625" style="6" customWidth="1"/>
    <col min="1042" max="1042" width="0" style="6" hidden="1" customWidth="1"/>
    <col min="1043" max="1281" width="9" style="6"/>
    <col min="1282" max="1282" width="7.375" style="6" customWidth="1"/>
    <col min="1283" max="1283" width="61.5" style="6" customWidth="1"/>
    <col min="1284" max="1284" width="19.125" style="6" customWidth="1"/>
    <col min="1285" max="1286" width="9" style="6"/>
    <col min="1287" max="1287" width="12" style="6" customWidth="1"/>
    <col min="1288" max="1288" width="9" style="6"/>
    <col min="1289" max="1292" width="15.625" style="6" customWidth="1"/>
    <col min="1293" max="1293" width="30.75" style="6" customWidth="1"/>
    <col min="1294" max="1294" width="10.5" style="6" customWidth="1"/>
    <col min="1295" max="1295" width="20" style="6" customWidth="1"/>
    <col min="1296" max="1296" width="18.5" style="6" customWidth="1"/>
    <col min="1297" max="1297" width="7.625" style="6" customWidth="1"/>
    <col min="1298" max="1298" width="0" style="6" hidden="1" customWidth="1"/>
    <col min="1299" max="1537" width="9" style="6"/>
    <col min="1538" max="1538" width="7.375" style="6" customWidth="1"/>
    <col min="1539" max="1539" width="61.5" style="6" customWidth="1"/>
    <col min="1540" max="1540" width="19.125" style="6" customWidth="1"/>
    <col min="1541" max="1542" width="9" style="6"/>
    <col min="1543" max="1543" width="12" style="6" customWidth="1"/>
    <col min="1544" max="1544" width="9" style="6"/>
    <col min="1545" max="1548" width="15.625" style="6" customWidth="1"/>
    <col min="1549" max="1549" width="30.75" style="6" customWidth="1"/>
    <col min="1550" max="1550" width="10.5" style="6" customWidth="1"/>
    <col min="1551" max="1551" width="20" style="6" customWidth="1"/>
    <col min="1552" max="1552" width="18.5" style="6" customWidth="1"/>
    <col min="1553" max="1553" width="7.625" style="6" customWidth="1"/>
    <col min="1554" max="1554" width="0" style="6" hidden="1" customWidth="1"/>
    <col min="1555" max="1793" width="9" style="6"/>
    <col min="1794" max="1794" width="7.375" style="6" customWidth="1"/>
    <col min="1795" max="1795" width="61.5" style="6" customWidth="1"/>
    <col min="1796" max="1796" width="19.125" style="6" customWidth="1"/>
    <col min="1797" max="1798" width="9" style="6"/>
    <col min="1799" max="1799" width="12" style="6" customWidth="1"/>
    <col min="1800" max="1800" width="9" style="6"/>
    <col min="1801" max="1804" width="15.625" style="6" customWidth="1"/>
    <col min="1805" max="1805" width="30.75" style="6" customWidth="1"/>
    <col min="1806" max="1806" width="10.5" style="6" customWidth="1"/>
    <col min="1807" max="1807" width="20" style="6" customWidth="1"/>
    <col min="1808" max="1808" width="18.5" style="6" customWidth="1"/>
    <col min="1809" max="1809" width="7.625" style="6" customWidth="1"/>
    <col min="1810" max="1810" width="0" style="6" hidden="1" customWidth="1"/>
    <col min="1811" max="2049" width="9" style="6"/>
    <col min="2050" max="2050" width="7.375" style="6" customWidth="1"/>
    <col min="2051" max="2051" width="61.5" style="6" customWidth="1"/>
    <col min="2052" max="2052" width="19.125" style="6" customWidth="1"/>
    <col min="2053" max="2054" width="9" style="6"/>
    <col min="2055" max="2055" width="12" style="6" customWidth="1"/>
    <col min="2056" max="2056" width="9" style="6"/>
    <col min="2057" max="2060" width="15.625" style="6" customWidth="1"/>
    <col min="2061" max="2061" width="30.75" style="6" customWidth="1"/>
    <col min="2062" max="2062" width="10.5" style="6" customWidth="1"/>
    <col min="2063" max="2063" width="20" style="6" customWidth="1"/>
    <col min="2064" max="2064" width="18.5" style="6" customWidth="1"/>
    <col min="2065" max="2065" width="7.625" style="6" customWidth="1"/>
    <col min="2066" max="2066" width="0" style="6" hidden="1" customWidth="1"/>
    <col min="2067" max="2305" width="9" style="6"/>
    <col min="2306" max="2306" width="7.375" style="6" customWidth="1"/>
    <col min="2307" max="2307" width="61.5" style="6" customWidth="1"/>
    <col min="2308" max="2308" width="19.125" style="6" customWidth="1"/>
    <col min="2309" max="2310" width="9" style="6"/>
    <col min="2311" max="2311" width="12" style="6" customWidth="1"/>
    <col min="2312" max="2312" width="9" style="6"/>
    <col min="2313" max="2316" width="15.625" style="6" customWidth="1"/>
    <col min="2317" max="2317" width="30.75" style="6" customWidth="1"/>
    <col min="2318" max="2318" width="10.5" style="6" customWidth="1"/>
    <col min="2319" max="2319" width="20" style="6" customWidth="1"/>
    <col min="2320" max="2320" width="18.5" style="6" customWidth="1"/>
    <col min="2321" max="2321" width="7.625" style="6" customWidth="1"/>
    <col min="2322" max="2322" width="0" style="6" hidden="1" customWidth="1"/>
    <col min="2323" max="2561" width="9" style="6"/>
    <col min="2562" max="2562" width="7.375" style="6" customWidth="1"/>
    <col min="2563" max="2563" width="61.5" style="6" customWidth="1"/>
    <col min="2564" max="2564" width="19.125" style="6" customWidth="1"/>
    <col min="2565" max="2566" width="9" style="6"/>
    <col min="2567" max="2567" width="12" style="6" customWidth="1"/>
    <col min="2568" max="2568" width="9" style="6"/>
    <col min="2569" max="2572" width="15.625" style="6" customWidth="1"/>
    <col min="2573" max="2573" width="30.75" style="6" customWidth="1"/>
    <col min="2574" max="2574" width="10.5" style="6" customWidth="1"/>
    <col min="2575" max="2575" width="20" style="6" customWidth="1"/>
    <col min="2576" max="2576" width="18.5" style="6" customWidth="1"/>
    <col min="2577" max="2577" width="7.625" style="6" customWidth="1"/>
    <col min="2578" max="2578" width="0" style="6" hidden="1" customWidth="1"/>
    <col min="2579" max="2817" width="9" style="6"/>
    <col min="2818" max="2818" width="7.375" style="6" customWidth="1"/>
    <col min="2819" max="2819" width="61.5" style="6" customWidth="1"/>
    <col min="2820" max="2820" width="19.125" style="6" customWidth="1"/>
    <col min="2821" max="2822" width="9" style="6"/>
    <col min="2823" max="2823" width="12" style="6" customWidth="1"/>
    <col min="2824" max="2824" width="9" style="6"/>
    <col min="2825" max="2828" width="15.625" style="6" customWidth="1"/>
    <col min="2829" max="2829" width="30.75" style="6" customWidth="1"/>
    <col min="2830" max="2830" width="10.5" style="6" customWidth="1"/>
    <col min="2831" max="2831" width="20" style="6" customWidth="1"/>
    <col min="2832" max="2832" width="18.5" style="6" customWidth="1"/>
    <col min="2833" max="2833" width="7.625" style="6" customWidth="1"/>
    <col min="2834" max="2834" width="0" style="6" hidden="1" customWidth="1"/>
    <col min="2835" max="3073" width="9" style="6"/>
    <col min="3074" max="3074" width="7.375" style="6" customWidth="1"/>
    <col min="3075" max="3075" width="61.5" style="6" customWidth="1"/>
    <col min="3076" max="3076" width="19.125" style="6" customWidth="1"/>
    <col min="3077" max="3078" width="9" style="6"/>
    <col min="3079" max="3079" width="12" style="6" customWidth="1"/>
    <col min="3080" max="3080" width="9" style="6"/>
    <col min="3081" max="3084" width="15.625" style="6" customWidth="1"/>
    <col min="3085" max="3085" width="30.75" style="6" customWidth="1"/>
    <col min="3086" max="3086" width="10.5" style="6" customWidth="1"/>
    <col min="3087" max="3087" width="20" style="6" customWidth="1"/>
    <col min="3088" max="3088" width="18.5" style="6" customWidth="1"/>
    <col min="3089" max="3089" width="7.625" style="6" customWidth="1"/>
    <col min="3090" max="3090" width="0" style="6" hidden="1" customWidth="1"/>
    <col min="3091" max="3329" width="9" style="6"/>
    <col min="3330" max="3330" width="7.375" style="6" customWidth="1"/>
    <col min="3331" max="3331" width="61.5" style="6" customWidth="1"/>
    <col min="3332" max="3332" width="19.125" style="6" customWidth="1"/>
    <col min="3333" max="3334" width="9" style="6"/>
    <col min="3335" max="3335" width="12" style="6" customWidth="1"/>
    <col min="3336" max="3336" width="9" style="6"/>
    <col min="3337" max="3340" width="15.625" style="6" customWidth="1"/>
    <col min="3341" max="3341" width="30.75" style="6" customWidth="1"/>
    <col min="3342" max="3342" width="10.5" style="6" customWidth="1"/>
    <col min="3343" max="3343" width="20" style="6" customWidth="1"/>
    <col min="3344" max="3344" width="18.5" style="6" customWidth="1"/>
    <col min="3345" max="3345" width="7.625" style="6" customWidth="1"/>
    <col min="3346" max="3346" width="0" style="6" hidden="1" customWidth="1"/>
    <col min="3347" max="3585" width="9" style="6"/>
    <col min="3586" max="3586" width="7.375" style="6" customWidth="1"/>
    <col min="3587" max="3587" width="61.5" style="6" customWidth="1"/>
    <col min="3588" max="3588" width="19.125" style="6" customWidth="1"/>
    <col min="3589" max="3590" width="9" style="6"/>
    <col min="3591" max="3591" width="12" style="6" customWidth="1"/>
    <col min="3592" max="3592" width="9" style="6"/>
    <col min="3593" max="3596" width="15.625" style="6" customWidth="1"/>
    <col min="3597" max="3597" width="30.75" style="6" customWidth="1"/>
    <col min="3598" max="3598" width="10.5" style="6" customWidth="1"/>
    <col min="3599" max="3599" width="20" style="6" customWidth="1"/>
    <col min="3600" max="3600" width="18.5" style="6" customWidth="1"/>
    <col min="3601" max="3601" width="7.625" style="6" customWidth="1"/>
    <col min="3602" max="3602" width="0" style="6" hidden="1" customWidth="1"/>
    <col min="3603" max="3841" width="9" style="6"/>
    <col min="3842" max="3842" width="7.375" style="6" customWidth="1"/>
    <col min="3843" max="3843" width="61.5" style="6" customWidth="1"/>
    <col min="3844" max="3844" width="19.125" style="6" customWidth="1"/>
    <col min="3845" max="3846" width="9" style="6"/>
    <col min="3847" max="3847" width="12" style="6" customWidth="1"/>
    <col min="3848" max="3848" width="9" style="6"/>
    <col min="3849" max="3852" width="15.625" style="6" customWidth="1"/>
    <col min="3853" max="3853" width="30.75" style="6" customWidth="1"/>
    <col min="3854" max="3854" width="10.5" style="6" customWidth="1"/>
    <col min="3855" max="3855" width="20" style="6" customWidth="1"/>
    <col min="3856" max="3856" width="18.5" style="6" customWidth="1"/>
    <col min="3857" max="3857" width="7.625" style="6" customWidth="1"/>
    <col min="3858" max="3858" width="0" style="6" hidden="1" customWidth="1"/>
    <col min="3859" max="4097" width="9" style="6"/>
    <col min="4098" max="4098" width="7.375" style="6" customWidth="1"/>
    <col min="4099" max="4099" width="61.5" style="6" customWidth="1"/>
    <col min="4100" max="4100" width="19.125" style="6" customWidth="1"/>
    <col min="4101" max="4102" width="9" style="6"/>
    <col min="4103" max="4103" width="12" style="6" customWidth="1"/>
    <col min="4104" max="4104" width="9" style="6"/>
    <col min="4105" max="4108" width="15.625" style="6" customWidth="1"/>
    <col min="4109" max="4109" width="30.75" style="6" customWidth="1"/>
    <col min="4110" max="4110" width="10.5" style="6" customWidth="1"/>
    <col min="4111" max="4111" width="20" style="6" customWidth="1"/>
    <col min="4112" max="4112" width="18.5" style="6" customWidth="1"/>
    <col min="4113" max="4113" width="7.625" style="6" customWidth="1"/>
    <col min="4114" max="4114" width="0" style="6" hidden="1" customWidth="1"/>
    <col min="4115" max="4353" width="9" style="6"/>
    <col min="4354" max="4354" width="7.375" style="6" customWidth="1"/>
    <col min="4355" max="4355" width="61.5" style="6" customWidth="1"/>
    <col min="4356" max="4356" width="19.125" style="6" customWidth="1"/>
    <col min="4357" max="4358" width="9" style="6"/>
    <col min="4359" max="4359" width="12" style="6" customWidth="1"/>
    <col min="4360" max="4360" width="9" style="6"/>
    <col min="4361" max="4364" width="15.625" style="6" customWidth="1"/>
    <col min="4365" max="4365" width="30.75" style="6" customWidth="1"/>
    <col min="4366" max="4366" width="10.5" style="6" customWidth="1"/>
    <col min="4367" max="4367" width="20" style="6" customWidth="1"/>
    <col min="4368" max="4368" width="18.5" style="6" customWidth="1"/>
    <col min="4369" max="4369" width="7.625" style="6" customWidth="1"/>
    <col min="4370" max="4370" width="0" style="6" hidden="1" customWidth="1"/>
    <col min="4371" max="4609" width="9" style="6"/>
    <col min="4610" max="4610" width="7.375" style="6" customWidth="1"/>
    <col min="4611" max="4611" width="61.5" style="6" customWidth="1"/>
    <col min="4612" max="4612" width="19.125" style="6" customWidth="1"/>
    <col min="4613" max="4614" width="9" style="6"/>
    <col min="4615" max="4615" width="12" style="6" customWidth="1"/>
    <col min="4616" max="4616" width="9" style="6"/>
    <col min="4617" max="4620" width="15.625" style="6" customWidth="1"/>
    <col min="4621" max="4621" width="30.75" style="6" customWidth="1"/>
    <col min="4622" max="4622" width="10.5" style="6" customWidth="1"/>
    <col min="4623" max="4623" width="20" style="6" customWidth="1"/>
    <col min="4624" max="4624" width="18.5" style="6" customWidth="1"/>
    <col min="4625" max="4625" width="7.625" style="6" customWidth="1"/>
    <col min="4626" max="4626" width="0" style="6" hidden="1" customWidth="1"/>
    <col min="4627" max="4865" width="9" style="6"/>
    <col min="4866" max="4866" width="7.375" style="6" customWidth="1"/>
    <col min="4867" max="4867" width="61.5" style="6" customWidth="1"/>
    <col min="4868" max="4868" width="19.125" style="6" customWidth="1"/>
    <col min="4869" max="4870" width="9" style="6"/>
    <col min="4871" max="4871" width="12" style="6" customWidth="1"/>
    <col min="4872" max="4872" width="9" style="6"/>
    <col min="4873" max="4876" width="15.625" style="6" customWidth="1"/>
    <col min="4877" max="4877" width="30.75" style="6" customWidth="1"/>
    <col min="4878" max="4878" width="10.5" style="6" customWidth="1"/>
    <col min="4879" max="4879" width="20" style="6" customWidth="1"/>
    <col min="4880" max="4880" width="18.5" style="6" customWidth="1"/>
    <col min="4881" max="4881" width="7.625" style="6" customWidth="1"/>
    <col min="4882" max="4882" width="0" style="6" hidden="1" customWidth="1"/>
    <col min="4883" max="5121" width="9" style="6"/>
    <col min="5122" max="5122" width="7.375" style="6" customWidth="1"/>
    <col min="5123" max="5123" width="61.5" style="6" customWidth="1"/>
    <col min="5124" max="5124" width="19.125" style="6" customWidth="1"/>
    <col min="5125" max="5126" width="9" style="6"/>
    <col min="5127" max="5127" width="12" style="6" customWidth="1"/>
    <col min="5128" max="5128" width="9" style="6"/>
    <col min="5129" max="5132" width="15.625" style="6" customWidth="1"/>
    <col min="5133" max="5133" width="30.75" style="6" customWidth="1"/>
    <col min="5134" max="5134" width="10.5" style="6" customWidth="1"/>
    <col min="5135" max="5135" width="20" style="6" customWidth="1"/>
    <col min="5136" max="5136" width="18.5" style="6" customWidth="1"/>
    <col min="5137" max="5137" width="7.625" style="6" customWidth="1"/>
    <col min="5138" max="5138" width="0" style="6" hidden="1" customWidth="1"/>
    <col min="5139" max="5377" width="9" style="6"/>
    <col min="5378" max="5378" width="7.375" style="6" customWidth="1"/>
    <col min="5379" max="5379" width="61.5" style="6" customWidth="1"/>
    <col min="5380" max="5380" width="19.125" style="6" customWidth="1"/>
    <col min="5381" max="5382" width="9" style="6"/>
    <col min="5383" max="5383" width="12" style="6" customWidth="1"/>
    <col min="5384" max="5384" width="9" style="6"/>
    <col min="5385" max="5388" width="15.625" style="6" customWidth="1"/>
    <col min="5389" max="5389" width="30.75" style="6" customWidth="1"/>
    <col min="5390" max="5390" width="10.5" style="6" customWidth="1"/>
    <col min="5391" max="5391" width="20" style="6" customWidth="1"/>
    <col min="5392" max="5392" width="18.5" style="6" customWidth="1"/>
    <col min="5393" max="5393" width="7.625" style="6" customWidth="1"/>
    <col min="5394" max="5394" width="0" style="6" hidden="1" customWidth="1"/>
    <col min="5395" max="5633" width="9" style="6"/>
    <col min="5634" max="5634" width="7.375" style="6" customWidth="1"/>
    <col min="5635" max="5635" width="61.5" style="6" customWidth="1"/>
    <col min="5636" max="5636" width="19.125" style="6" customWidth="1"/>
    <col min="5637" max="5638" width="9" style="6"/>
    <col min="5639" max="5639" width="12" style="6" customWidth="1"/>
    <col min="5640" max="5640" width="9" style="6"/>
    <col min="5641" max="5644" width="15.625" style="6" customWidth="1"/>
    <col min="5645" max="5645" width="30.75" style="6" customWidth="1"/>
    <col min="5646" max="5646" width="10.5" style="6" customWidth="1"/>
    <col min="5647" max="5647" width="20" style="6" customWidth="1"/>
    <col min="5648" max="5648" width="18.5" style="6" customWidth="1"/>
    <col min="5649" max="5649" width="7.625" style="6" customWidth="1"/>
    <col min="5650" max="5650" width="0" style="6" hidden="1" customWidth="1"/>
    <col min="5651" max="5889" width="9" style="6"/>
    <col min="5890" max="5890" width="7.375" style="6" customWidth="1"/>
    <col min="5891" max="5891" width="61.5" style="6" customWidth="1"/>
    <col min="5892" max="5892" width="19.125" style="6" customWidth="1"/>
    <col min="5893" max="5894" width="9" style="6"/>
    <col min="5895" max="5895" width="12" style="6" customWidth="1"/>
    <col min="5896" max="5896" width="9" style="6"/>
    <col min="5897" max="5900" width="15.625" style="6" customWidth="1"/>
    <col min="5901" max="5901" width="30.75" style="6" customWidth="1"/>
    <col min="5902" max="5902" width="10.5" style="6" customWidth="1"/>
    <col min="5903" max="5903" width="20" style="6" customWidth="1"/>
    <col min="5904" max="5904" width="18.5" style="6" customWidth="1"/>
    <col min="5905" max="5905" width="7.625" style="6" customWidth="1"/>
    <col min="5906" max="5906" width="0" style="6" hidden="1" customWidth="1"/>
    <col min="5907" max="6145" width="9" style="6"/>
    <col min="6146" max="6146" width="7.375" style="6" customWidth="1"/>
    <col min="6147" max="6147" width="61.5" style="6" customWidth="1"/>
    <col min="6148" max="6148" width="19.125" style="6" customWidth="1"/>
    <col min="6149" max="6150" width="9" style="6"/>
    <col min="6151" max="6151" width="12" style="6" customWidth="1"/>
    <col min="6152" max="6152" width="9" style="6"/>
    <col min="6153" max="6156" width="15.625" style="6" customWidth="1"/>
    <col min="6157" max="6157" width="30.75" style="6" customWidth="1"/>
    <col min="6158" max="6158" width="10.5" style="6" customWidth="1"/>
    <col min="6159" max="6159" width="20" style="6" customWidth="1"/>
    <col min="6160" max="6160" width="18.5" style="6" customWidth="1"/>
    <col min="6161" max="6161" width="7.625" style="6" customWidth="1"/>
    <col min="6162" max="6162" width="0" style="6" hidden="1" customWidth="1"/>
    <col min="6163" max="6401" width="9" style="6"/>
    <col min="6402" max="6402" width="7.375" style="6" customWidth="1"/>
    <col min="6403" max="6403" width="61.5" style="6" customWidth="1"/>
    <col min="6404" max="6404" width="19.125" style="6" customWidth="1"/>
    <col min="6405" max="6406" width="9" style="6"/>
    <col min="6407" max="6407" width="12" style="6" customWidth="1"/>
    <col min="6408" max="6408" width="9" style="6"/>
    <col min="6409" max="6412" width="15.625" style="6" customWidth="1"/>
    <col min="6413" max="6413" width="30.75" style="6" customWidth="1"/>
    <col min="6414" max="6414" width="10.5" style="6" customWidth="1"/>
    <col min="6415" max="6415" width="20" style="6" customWidth="1"/>
    <col min="6416" max="6416" width="18.5" style="6" customWidth="1"/>
    <col min="6417" max="6417" width="7.625" style="6" customWidth="1"/>
    <col min="6418" max="6418" width="0" style="6" hidden="1" customWidth="1"/>
    <col min="6419" max="6657" width="9" style="6"/>
    <col min="6658" max="6658" width="7.375" style="6" customWidth="1"/>
    <col min="6659" max="6659" width="61.5" style="6" customWidth="1"/>
    <col min="6660" max="6660" width="19.125" style="6" customWidth="1"/>
    <col min="6661" max="6662" width="9" style="6"/>
    <col min="6663" max="6663" width="12" style="6" customWidth="1"/>
    <col min="6664" max="6664" width="9" style="6"/>
    <col min="6665" max="6668" width="15.625" style="6" customWidth="1"/>
    <col min="6669" max="6669" width="30.75" style="6" customWidth="1"/>
    <col min="6670" max="6670" width="10.5" style="6" customWidth="1"/>
    <col min="6671" max="6671" width="20" style="6" customWidth="1"/>
    <col min="6672" max="6672" width="18.5" style="6" customWidth="1"/>
    <col min="6673" max="6673" width="7.625" style="6" customWidth="1"/>
    <col min="6674" max="6674" width="0" style="6" hidden="1" customWidth="1"/>
    <col min="6675" max="6913" width="9" style="6"/>
    <col min="6914" max="6914" width="7.375" style="6" customWidth="1"/>
    <col min="6915" max="6915" width="61.5" style="6" customWidth="1"/>
    <col min="6916" max="6916" width="19.125" style="6" customWidth="1"/>
    <col min="6917" max="6918" width="9" style="6"/>
    <col min="6919" max="6919" width="12" style="6" customWidth="1"/>
    <col min="6920" max="6920" width="9" style="6"/>
    <col min="6921" max="6924" width="15.625" style="6" customWidth="1"/>
    <col min="6925" max="6925" width="30.75" style="6" customWidth="1"/>
    <col min="6926" max="6926" width="10.5" style="6" customWidth="1"/>
    <col min="6927" max="6927" width="20" style="6" customWidth="1"/>
    <col min="6928" max="6928" width="18.5" style="6" customWidth="1"/>
    <col min="6929" max="6929" width="7.625" style="6" customWidth="1"/>
    <col min="6930" max="6930" width="0" style="6" hidden="1" customWidth="1"/>
    <col min="6931" max="7169" width="9" style="6"/>
    <col min="7170" max="7170" width="7.375" style="6" customWidth="1"/>
    <col min="7171" max="7171" width="61.5" style="6" customWidth="1"/>
    <col min="7172" max="7172" width="19.125" style="6" customWidth="1"/>
    <col min="7173" max="7174" width="9" style="6"/>
    <col min="7175" max="7175" width="12" style="6" customWidth="1"/>
    <col min="7176" max="7176" width="9" style="6"/>
    <col min="7177" max="7180" width="15.625" style="6" customWidth="1"/>
    <col min="7181" max="7181" width="30.75" style="6" customWidth="1"/>
    <col min="7182" max="7182" width="10.5" style="6" customWidth="1"/>
    <col min="7183" max="7183" width="20" style="6" customWidth="1"/>
    <col min="7184" max="7184" width="18.5" style="6" customWidth="1"/>
    <col min="7185" max="7185" width="7.625" style="6" customWidth="1"/>
    <col min="7186" max="7186" width="0" style="6" hidden="1" customWidth="1"/>
    <col min="7187" max="7425" width="9" style="6"/>
    <col min="7426" max="7426" width="7.375" style="6" customWidth="1"/>
    <col min="7427" max="7427" width="61.5" style="6" customWidth="1"/>
    <col min="7428" max="7428" width="19.125" style="6" customWidth="1"/>
    <col min="7429" max="7430" width="9" style="6"/>
    <col min="7431" max="7431" width="12" style="6" customWidth="1"/>
    <col min="7432" max="7432" width="9" style="6"/>
    <col min="7433" max="7436" width="15.625" style="6" customWidth="1"/>
    <col min="7437" max="7437" width="30.75" style="6" customWidth="1"/>
    <col min="7438" max="7438" width="10.5" style="6" customWidth="1"/>
    <col min="7439" max="7439" width="20" style="6" customWidth="1"/>
    <col min="7440" max="7440" width="18.5" style="6" customWidth="1"/>
    <col min="7441" max="7441" width="7.625" style="6" customWidth="1"/>
    <col min="7442" max="7442" width="0" style="6" hidden="1" customWidth="1"/>
    <col min="7443" max="7681" width="9" style="6"/>
    <col min="7682" max="7682" width="7.375" style="6" customWidth="1"/>
    <col min="7683" max="7683" width="61.5" style="6" customWidth="1"/>
    <col min="7684" max="7684" width="19.125" style="6" customWidth="1"/>
    <col min="7685" max="7686" width="9" style="6"/>
    <col min="7687" max="7687" width="12" style="6" customWidth="1"/>
    <col min="7688" max="7688" width="9" style="6"/>
    <col min="7689" max="7692" width="15.625" style="6" customWidth="1"/>
    <col min="7693" max="7693" width="30.75" style="6" customWidth="1"/>
    <col min="7694" max="7694" width="10.5" style="6" customWidth="1"/>
    <col min="7695" max="7695" width="20" style="6" customWidth="1"/>
    <col min="7696" max="7696" width="18.5" style="6" customWidth="1"/>
    <col min="7697" max="7697" width="7.625" style="6" customWidth="1"/>
    <col min="7698" max="7698" width="0" style="6" hidden="1" customWidth="1"/>
    <col min="7699" max="7937" width="9" style="6"/>
    <col min="7938" max="7938" width="7.375" style="6" customWidth="1"/>
    <col min="7939" max="7939" width="61.5" style="6" customWidth="1"/>
    <col min="7940" max="7940" width="19.125" style="6" customWidth="1"/>
    <col min="7941" max="7942" width="9" style="6"/>
    <col min="7943" max="7943" width="12" style="6" customWidth="1"/>
    <col min="7944" max="7944" width="9" style="6"/>
    <col min="7945" max="7948" width="15.625" style="6" customWidth="1"/>
    <col min="7949" max="7949" width="30.75" style="6" customWidth="1"/>
    <col min="7950" max="7950" width="10.5" style="6" customWidth="1"/>
    <col min="7951" max="7951" width="20" style="6" customWidth="1"/>
    <col min="7952" max="7952" width="18.5" style="6" customWidth="1"/>
    <col min="7953" max="7953" width="7.625" style="6" customWidth="1"/>
    <col min="7954" max="7954" width="0" style="6" hidden="1" customWidth="1"/>
    <col min="7955" max="8193" width="9" style="6"/>
    <col min="8194" max="8194" width="7.375" style="6" customWidth="1"/>
    <col min="8195" max="8195" width="61.5" style="6" customWidth="1"/>
    <col min="8196" max="8196" width="19.125" style="6" customWidth="1"/>
    <col min="8197" max="8198" width="9" style="6"/>
    <col min="8199" max="8199" width="12" style="6" customWidth="1"/>
    <col min="8200" max="8200" width="9" style="6"/>
    <col min="8201" max="8204" width="15.625" style="6" customWidth="1"/>
    <col min="8205" max="8205" width="30.75" style="6" customWidth="1"/>
    <col min="8206" max="8206" width="10.5" style="6" customWidth="1"/>
    <col min="8207" max="8207" width="20" style="6" customWidth="1"/>
    <col min="8208" max="8208" width="18.5" style="6" customWidth="1"/>
    <col min="8209" max="8209" width="7.625" style="6" customWidth="1"/>
    <col min="8210" max="8210" width="0" style="6" hidden="1" customWidth="1"/>
    <col min="8211" max="8449" width="9" style="6"/>
    <col min="8450" max="8450" width="7.375" style="6" customWidth="1"/>
    <col min="8451" max="8451" width="61.5" style="6" customWidth="1"/>
    <col min="8452" max="8452" width="19.125" style="6" customWidth="1"/>
    <col min="8453" max="8454" width="9" style="6"/>
    <col min="8455" max="8455" width="12" style="6" customWidth="1"/>
    <col min="8456" max="8456" width="9" style="6"/>
    <col min="8457" max="8460" width="15.625" style="6" customWidth="1"/>
    <col min="8461" max="8461" width="30.75" style="6" customWidth="1"/>
    <col min="8462" max="8462" width="10.5" style="6" customWidth="1"/>
    <col min="8463" max="8463" width="20" style="6" customWidth="1"/>
    <col min="8464" max="8464" width="18.5" style="6" customWidth="1"/>
    <col min="8465" max="8465" width="7.625" style="6" customWidth="1"/>
    <col min="8466" max="8466" width="0" style="6" hidden="1" customWidth="1"/>
    <col min="8467" max="8705" width="9" style="6"/>
    <col min="8706" max="8706" width="7.375" style="6" customWidth="1"/>
    <col min="8707" max="8707" width="61.5" style="6" customWidth="1"/>
    <col min="8708" max="8708" width="19.125" style="6" customWidth="1"/>
    <col min="8709" max="8710" width="9" style="6"/>
    <col min="8711" max="8711" width="12" style="6" customWidth="1"/>
    <col min="8712" max="8712" width="9" style="6"/>
    <col min="8713" max="8716" width="15.625" style="6" customWidth="1"/>
    <col min="8717" max="8717" width="30.75" style="6" customWidth="1"/>
    <col min="8718" max="8718" width="10.5" style="6" customWidth="1"/>
    <col min="8719" max="8719" width="20" style="6" customWidth="1"/>
    <col min="8720" max="8720" width="18.5" style="6" customWidth="1"/>
    <col min="8721" max="8721" width="7.625" style="6" customWidth="1"/>
    <col min="8722" max="8722" width="0" style="6" hidden="1" customWidth="1"/>
    <col min="8723" max="8961" width="9" style="6"/>
    <col min="8962" max="8962" width="7.375" style="6" customWidth="1"/>
    <col min="8963" max="8963" width="61.5" style="6" customWidth="1"/>
    <col min="8964" max="8964" width="19.125" style="6" customWidth="1"/>
    <col min="8965" max="8966" width="9" style="6"/>
    <col min="8967" max="8967" width="12" style="6" customWidth="1"/>
    <col min="8968" max="8968" width="9" style="6"/>
    <col min="8969" max="8972" width="15.625" style="6" customWidth="1"/>
    <col min="8973" max="8973" width="30.75" style="6" customWidth="1"/>
    <col min="8974" max="8974" width="10.5" style="6" customWidth="1"/>
    <col min="8975" max="8975" width="20" style="6" customWidth="1"/>
    <col min="8976" max="8976" width="18.5" style="6" customWidth="1"/>
    <col min="8977" max="8977" width="7.625" style="6" customWidth="1"/>
    <col min="8978" max="8978" width="0" style="6" hidden="1" customWidth="1"/>
    <col min="8979" max="9217" width="9" style="6"/>
    <col min="9218" max="9218" width="7.375" style="6" customWidth="1"/>
    <col min="9219" max="9219" width="61.5" style="6" customWidth="1"/>
    <col min="9220" max="9220" width="19.125" style="6" customWidth="1"/>
    <col min="9221" max="9222" width="9" style="6"/>
    <col min="9223" max="9223" width="12" style="6" customWidth="1"/>
    <col min="9224" max="9224" width="9" style="6"/>
    <col min="9225" max="9228" width="15.625" style="6" customWidth="1"/>
    <col min="9229" max="9229" width="30.75" style="6" customWidth="1"/>
    <col min="9230" max="9230" width="10.5" style="6" customWidth="1"/>
    <col min="9231" max="9231" width="20" style="6" customWidth="1"/>
    <col min="9232" max="9232" width="18.5" style="6" customWidth="1"/>
    <col min="9233" max="9233" width="7.625" style="6" customWidth="1"/>
    <col min="9234" max="9234" width="0" style="6" hidden="1" customWidth="1"/>
    <col min="9235" max="9473" width="9" style="6"/>
    <col min="9474" max="9474" width="7.375" style="6" customWidth="1"/>
    <col min="9475" max="9475" width="61.5" style="6" customWidth="1"/>
    <col min="9476" max="9476" width="19.125" style="6" customWidth="1"/>
    <col min="9477" max="9478" width="9" style="6"/>
    <col min="9479" max="9479" width="12" style="6" customWidth="1"/>
    <col min="9480" max="9480" width="9" style="6"/>
    <col min="9481" max="9484" width="15.625" style="6" customWidth="1"/>
    <col min="9485" max="9485" width="30.75" style="6" customWidth="1"/>
    <col min="9486" max="9486" width="10.5" style="6" customWidth="1"/>
    <col min="9487" max="9487" width="20" style="6" customWidth="1"/>
    <col min="9488" max="9488" width="18.5" style="6" customWidth="1"/>
    <col min="9489" max="9489" width="7.625" style="6" customWidth="1"/>
    <col min="9490" max="9490" width="0" style="6" hidden="1" customWidth="1"/>
    <col min="9491" max="9729" width="9" style="6"/>
    <col min="9730" max="9730" width="7.375" style="6" customWidth="1"/>
    <col min="9731" max="9731" width="61.5" style="6" customWidth="1"/>
    <col min="9732" max="9732" width="19.125" style="6" customWidth="1"/>
    <col min="9733" max="9734" width="9" style="6"/>
    <col min="9735" max="9735" width="12" style="6" customWidth="1"/>
    <col min="9736" max="9736" width="9" style="6"/>
    <col min="9737" max="9740" width="15.625" style="6" customWidth="1"/>
    <col min="9741" max="9741" width="30.75" style="6" customWidth="1"/>
    <col min="9742" max="9742" width="10.5" style="6" customWidth="1"/>
    <col min="9743" max="9743" width="20" style="6" customWidth="1"/>
    <col min="9744" max="9744" width="18.5" style="6" customWidth="1"/>
    <col min="9745" max="9745" width="7.625" style="6" customWidth="1"/>
    <col min="9746" max="9746" width="0" style="6" hidden="1" customWidth="1"/>
    <col min="9747" max="9985" width="9" style="6"/>
    <col min="9986" max="9986" width="7.375" style="6" customWidth="1"/>
    <col min="9987" max="9987" width="61.5" style="6" customWidth="1"/>
    <col min="9988" max="9988" width="19.125" style="6" customWidth="1"/>
    <col min="9989" max="9990" width="9" style="6"/>
    <col min="9991" max="9991" width="12" style="6" customWidth="1"/>
    <col min="9992" max="9992" width="9" style="6"/>
    <col min="9993" max="9996" width="15.625" style="6" customWidth="1"/>
    <col min="9997" max="9997" width="30.75" style="6" customWidth="1"/>
    <col min="9998" max="9998" width="10.5" style="6" customWidth="1"/>
    <col min="9999" max="9999" width="20" style="6" customWidth="1"/>
    <col min="10000" max="10000" width="18.5" style="6" customWidth="1"/>
    <col min="10001" max="10001" width="7.625" style="6" customWidth="1"/>
    <col min="10002" max="10002" width="0" style="6" hidden="1" customWidth="1"/>
    <col min="10003" max="10241" width="9" style="6"/>
    <col min="10242" max="10242" width="7.375" style="6" customWidth="1"/>
    <col min="10243" max="10243" width="61.5" style="6" customWidth="1"/>
    <col min="10244" max="10244" width="19.125" style="6" customWidth="1"/>
    <col min="10245" max="10246" width="9" style="6"/>
    <col min="10247" max="10247" width="12" style="6" customWidth="1"/>
    <col min="10248" max="10248" width="9" style="6"/>
    <col min="10249" max="10252" width="15.625" style="6" customWidth="1"/>
    <col min="10253" max="10253" width="30.75" style="6" customWidth="1"/>
    <col min="10254" max="10254" width="10.5" style="6" customWidth="1"/>
    <col min="10255" max="10255" width="20" style="6" customWidth="1"/>
    <col min="10256" max="10256" width="18.5" style="6" customWidth="1"/>
    <col min="10257" max="10257" width="7.625" style="6" customWidth="1"/>
    <col min="10258" max="10258" width="0" style="6" hidden="1" customWidth="1"/>
    <col min="10259" max="10497" width="9" style="6"/>
    <col min="10498" max="10498" width="7.375" style="6" customWidth="1"/>
    <col min="10499" max="10499" width="61.5" style="6" customWidth="1"/>
    <col min="10500" max="10500" width="19.125" style="6" customWidth="1"/>
    <col min="10501" max="10502" width="9" style="6"/>
    <col min="10503" max="10503" width="12" style="6" customWidth="1"/>
    <col min="10504" max="10504" width="9" style="6"/>
    <col min="10505" max="10508" width="15.625" style="6" customWidth="1"/>
    <col min="10509" max="10509" width="30.75" style="6" customWidth="1"/>
    <col min="10510" max="10510" width="10.5" style="6" customWidth="1"/>
    <col min="10511" max="10511" width="20" style="6" customWidth="1"/>
    <col min="10512" max="10512" width="18.5" style="6" customWidth="1"/>
    <col min="10513" max="10513" width="7.625" style="6" customWidth="1"/>
    <col min="10514" max="10514" width="0" style="6" hidden="1" customWidth="1"/>
    <col min="10515" max="10753" width="9" style="6"/>
    <col min="10754" max="10754" width="7.375" style="6" customWidth="1"/>
    <col min="10755" max="10755" width="61.5" style="6" customWidth="1"/>
    <col min="10756" max="10756" width="19.125" style="6" customWidth="1"/>
    <col min="10757" max="10758" width="9" style="6"/>
    <col min="10759" max="10759" width="12" style="6" customWidth="1"/>
    <col min="10760" max="10760" width="9" style="6"/>
    <col min="10761" max="10764" width="15.625" style="6" customWidth="1"/>
    <col min="10765" max="10765" width="30.75" style="6" customWidth="1"/>
    <col min="10766" max="10766" width="10.5" style="6" customWidth="1"/>
    <col min="10767" max="10767" width="20" style="6" customWidth="1"/>
    <col min="10768" max="10768" width="18.5" style="6" customWidth="1"/>
    <col min="10769" max="10769" width="7.625" style="6" customWidth="1"/>
    <col min="10770" max="10770" width="0" style="6" hidden="1" customWidth="1"/>
    <col min="10771" max="11009" width="9" style="6"/>
    <col min="11010" max="11010" width="7.375" style="6" customWidth="1"/>
    <col min="11011" max="11011" width="61.5" style="6" customWidth="1"/>
    <col min="11012" max="11012" width="19.125" style="6" customWidth="1"/>
    <col min="11013" max="11014" width="9" style="6"/>
    <col min="11015" max="11015" width="12" style="6" customWidth="1"/>
    <col min="11016" max="11016" width="9" style="6"/>
    <col min="11017" max="11020" width="15.625" style="6" customWidth="1"/>
    <col min="11021" max="11021" width="30.75" style="6" customWidth="1"/>
    <col min="11022" max="11022" width="10.5" style="6" customWidth="1"/>
    <col min="11023" max="11023" width="20" style="6" customWidth="1"/>
    <col min="11024" max="11024" width="18.5" style="6" customWidth="1"/>
    <col min="11025" max="11025" width="7.625" style="6" customWidth="1"/>
    <col min="11026" max="11026" width="0" style="6" hidden="1" customWidth="1"/>
    <col min="11027" max="11265" width="9" style="6"/>
    <col min="11266" max="11266" width="7.375" style="6" customWidth="1"/>
    <col min="11267" max="11267" width="61.5" style="6" customWidth="1"/>
    <col min="11268" max="11268" width="19.125" style="6" customWidth="1"/>
    <col min="11269" max="11270" width="9" style="6"/>
    <col min="11271" max="11271" width="12" style="6" customWidth="1"/>
    <col min="11272" max="11272" width="9" style="6"/>
    <col min="11273" max="11276" width="15.625" style="6" customWidth="1"/>
    <col min="11277" max="11277" width="30.75" style="6" customWidth="1"/>
    <col min="11278" max="11278" width="10.5" style="6" customWidth="1"/>
    <col min="11279" max="11279" width="20" style="6" customWidth="1"/>
    <col min="11280" max="11280" width="18.5" style="6" customWidth="1"/>
    <col min="11281" max="11281" width="7.625" style="6" customWidth="1"/>
    <col min="11282" max="11282" width="0" style="6" hidden="1" customWidth="1"/>
    <col min="11283" max="11521" width="9" style="6"/>
    <col min="11522" max="11522" width="7.375" style="6" customWidth="1"/>
    <col min="11523" max="11523" width="61.5" style="6" customWidth="1"/>
    <col min="11524" max="11524" width="19.125" style="6" customWidth="1"/>
    <col min="11525" max="11526" width="9" style="6"/>
    <col min="11527" max="11527" width="12" style="6" customWidth="1"/>
    <col min="11528" max="11528" width="9" style="6"/>
    <col min="11529" max="11532" width="15.625" style="6" customWidth="1"/>
    <col min="11533" max="11533" width="30.75" style="6" customWidth="1"/>
    <col min="11534" max="11534" width="10.5" style="6" customWidth="1"/>
    <col min="11535" max="11535" width="20" style="6" customWidth="1"/>
    <col min="11536" max="11536" width="18.5" style="6" customWidth="1"/>
    <col min="11537" max="11537" width="7.625" style="6" customWidth="1"/>
    <col min="11538" max="11538" width="0" style="6" hidden="1" customWidth="1"/>
    <col min="11539" max="11777" width="9" style="6"/>
    <col min="11778" max="11778" width="7.375" style="6" customWidth="1"/>
    <col min="11779" max="11779" width="61.5" style="6" customWidth="1"/>
    <col min="11780" max="11780" width="19.125" style="6" customWidth="1"/>
    <col min="11781" max="11782" width="9" style="6"/>
    <col min="11783" max="11783" width="12" style="6" customWidth="1"/>
    <col min="11784" max="11784" width="9" style="6"/>
    <col min="11785" max="11788" width="15.625" style="6" customWidth="1"/>
    <col min="11789" max="11789" width="30.75" style="6" customWidth="1"/>
    <col min="11790" max="11790" width="10.5" style="6" customWidth="1"/>
    <col min="11791" max="11791" width="20" style="6" customWidth="1"/>
    <col min="11792" max="11792" width="18.5" style="6" customWidth="1"/>
    <col min="11793" max="11793" width="7.625" style="6" customWidth="1"/>
    <col min="11794" max="11794" width="0" style="6" hidden="1" customWidth="1"/>
    <col min="11795" max="12033" width="9" style="6"/>
    <col min="12034" max="12034" width="7.375" style="6" customWidth="1"/>
    <col min="12035" max="12035" width="61.5" style="6" customWidth="1"/>
    <col min="12036" max="12036" width="19.125" style="6" customWidth="1"/>
    <col min="12037" max="12038" width="9" style="6"/>
    <col min="12039" max="12039" width="12" style="6" customWidth="1"/>
    <col min="12040" max="12040" width="9" style="6"/>
    <col min="12041" max="12044" width="15.625" style="6" customWidth="1"/>
    <col min="12045" max="12045" width="30.75" style="6" customWidth="1"/>
    <col min="12046" max="12046" width="10.5" style="6" customWidth="1"/>
    <col min="12047" max="12047" width="20" style="6" customWidth="1"/>
    <col min="12048" max="12048" width="18.5" style="6" customWidth="1"/>
    <col min="12049" max="12049" width="7.625" style="6" customWidth="1"/>
    <col min="12050" max="12050" width="0" style="6" hidden="1" customWidth="1"/>
    <col min="12051" max="12289" width="9" style="6"/>
    <col min="12290" max="12290" width="7.375" style="6" customWidth="1"/>
    <col min="12291" max="12291" width="61.5" style="6" customWidth="1"/>
    <col min="12292" max="12292" width="19.125" style="6" customWidth="1"/>
    <col min="12293" max="12294" width="9" style="6"/>
    <col min="12295" max="12295" width="12" style="6" customWidth="1"/>
    <col min="12296" max="12296" width="9" style="6"/>
    <col min="12297" max="12300" width="15.625" style="6" customWidth="1"/>
    <col min="12301" max="12301" width="30.75" style="6" customWidth="1"/>
    <col min="12302" max="12302" width="10.5" style="6" customWidth="1"/>
    <col min="12303" max="12303" width="20" style="6" customWidth="1"/>
    <col min="12304" max="12304" width="18.5" style="6" customWidth="1"/>
    <col min="12305" max="12305" width="7.625" style="6" customWidth="1"/>
    <col min="12306" max="12306" width="0" style="6" hidden="1" customWidth="1"/>
    <col min="12307" max="12545" width="9" style="6"/>
    <col min="12546" max="12546" width="7.375" style="6" customWidth="1"/>
    <col min="12547" max="12547" width="61.5" style="6" customWidth="1"/>
    <col min="12548" max="12548" width="19.125" style="6" customWidth="1"/>
    <col min="12549" max="12550" width="9" style="6"/>
    <col min="12551" max="12551" width="12" style="6" customWidth="1"/>
    <col min="12552" max="12552" width="9" style="6"/>
    <col min="12553" max="12556" width="15.625" style="6" customWidth="1"/>
    <col min="12557" max="12557" width="30.75" style="6" customWidth="1"/>
    <col min="12558" max="12558" width="10.5" style="6" customWidth="1"/>
    <col min="12559" max="12559" width="20" style="6" customWidth="1"/>
    <col min="12560" max="12560" width="18.5" style="6" customWidth="1"/>
    <col min="12561" max="12561" width="7.625" style="6" customWidth="1"/>
    <col min="12562" max="12562" width="0" style="6" hidden="1" customWidth="1"/>
    <col min="12563" max="12801" width="9" style="6"/>
    <col min="12802" max="12802" width="7.375" style="6" customWidth="1"/>
    <col min="12803" max="12803" width="61.5" style="6" customWidth="1"/>
    <col min="12804" max="12804" width="19.125" style="6" customWidth="1"/>
    <col min="12805" max="12806" width="9" style="6"/>
    <col min="12807" max="12807" width="12" style="6" customWidth="1"/>
    <col min="12808" max="12808" width="9" style="6"/>
    <col min="12809" max="12812" width="15.625" style="6" customWidth="1"/>
    <col min="12813" max="12813" width="30.75" style="6" customWidth="1"/>
    <col min="12814" max="12814" width="10.5" style="6" customWidth="1"/>
    <col min="12815" max="12815" width="20" style="6" customWidth="1"/>
    <col min="12816" max="12816" width="18.5" style="6" customWidth="1"/>
    <col min="12817" max="12817" width="7.625" style="6" customWidth="1"/>
    <col min="12818" max="12818" width="0" style="6" hidden="1" customWidth="1"/>
    <col min="12819" max="13057" width="9" style="6"/>
    <col min="13058" max="13058" width="7.375" style="6" customWidth="1"/>
    <col min="13059" max="13059" width="61.5" style="6" customWidth="1"/>
    <col min="13060" max="13060" width="19.125" style="6" customWidth="1"/>
    <col min="13061" max="13062" width="9" style="6"/>
    <col min="13063" max="13063" width="12" style="6" customWidth="1"/>
    <col min="13064" max="13064" width="9" style="6"/>
    <col min="13065" max="13068" width="15.625" style="6" customWidth="1"/>
    <col min="13069" max="13069" width="30.75" style="6" customWidth="1"/>
    <col min="13070" max="13070" width="10.5" style="6" customWidth="1"/>
    <col min="13071" max="13071" width="20" style="6" customWidth="1"/>
    <col min="13072" max="13072" width="18.5" style="6" customWidth="1"/>
    <col min="13073" max="13073" width="7.625" style="6" customWidth="1"/>
    <col min="13074" max="13074" width="0" style="6" hidden="1" customWidth="1"/>
    <col min="13075" max="13313" width="9" style="6"/>
    <col min="13314" max="13314" width="7.375" style="6" customWidth="1"/>
    <col min="13315" max="13315" width="61.5" style="6" customWidth="1"/>
    <col min="13316" max="13316" width="19.125" style="6" customWidth="1"/>
    <col min="13317" max="13318" width="9" style="6"/>
    <col min="13319" max="13319" width="12" style="6" customWidth="1"/>
    <col min="13320" max="13320" width="9" style="6"/>
    <col min="13321" max="13324" width="15.625" style="6" customWidth="1"/>
    <col min="13325" max="13325" width="30.75" style="6" customWidth="1"/>
    <col min="13326" max="13326" width="10.5" style="6" customWidth="1"/>
    <col min="13327" max="13327" width="20" style="6" customWidth="1"/>
    <col min="13328" max="13328" width="18.5" style="6" customWidth="1"/>
    <col min="13329" max="13329" width="7.625" style="6" customWidth="1"/>
    <col min="13330" max="13330" width="0" style="6" hidden="1" customWidth="1"/>
    <col min="13331" max="13569" width="9" style="6"/>
    <col min="13570" max="13570" width="7.375" style="6" customWidth="1"/>
    <col min="13571" max="13571" width="61.5" style="6" customWidth="1"/>
    <col min="13572" max="13572" width="19.125" style="6" customWidth="1"/>
    <col min="13573" max="13574" width="9" style="6"/>
    <col min="13575" max="13575" width="12" style="6" customWidth="1"/>
    <col min="13576" max="13576" width="9" style="6"/>
    <col min="13577" max="13580" width="15.625" style="6" customWidth="1"/>
    <col min="13581" max="13581" width="30.75" style="6" customWidth="1"/>
    <col min="13582" max="13582" width="10.5" style="6" customWidth="1"/>
    <col min="13583" max="13583" width="20" style="6" customWidth="1"/>
    <col min="13584" max="13584" width="18.5" style="6" customWidth="1"/>
    <col min="13585" max="13585" width="7.625" style="6" customWidth="1"/>
    <col min="13586" max="13586" width="0" style="6" hidden="1" customWidth="1"/>
    <col min="13587" max="13825" width="9" style="6"/>
    <col min="13826" max="13826" width="7.375" style="6" customWidth="1"/>
    <col min="13827" max="13827" width="61.5" style="6" customWidth="1"/>
    <col min="13828" max="13828" width="19.125" style="6" customWidth="1"/>
    <col min="13829" max="13830" width="9" style="6"/>
    <col min="13831" max="13831" width="12" style="6" customWidth="1"/>
    <col min="13832" max="13832" width="9" style="6"/>
    <col min="13833" max="13836" width="15.625" style="6" customWidth="1"/>
    <col min="13837" max="13837" width="30.75" style="6" customWidth="1"/>
    <col min="13838" max="13838" width="10.5" style="6" customWidth="1"/>
    <col min="13839" max="13839" width="20" style="6" customWidth="1"/>
    <col min="13840" max="13840" width="18.5" style="6" customWidth="1"/>
    <col min="13841" max="13841" width="7.625" style="6" customWidth="1"/>
    <col min="13842" max="13842" width="0" style="6" hidden="1" customWidth="1"/>
    <col min="13843" max="14081" width="9" style="6"/>
    <col min="14082" max="14082" width="7.375" style="6" customWidth="1"/>
    <col min="14083" max="14083" width="61.5" style="6" customWidth="1"/>
    <col min="14084" max="14084" width="19.125" style="6" customWidth="1"/>
    <col min="14085" max="14086" width="9" style="6"/>
    <col min="14087" max="14087" width="12" style="6" customWidth="1"/>
    <col min="14088" max="14088" width="9" style="6"/>
    <col min="14089" max="14092" width="15.625" style="6" customWidth="1"/>
    <col min="14093" max="14093" width="30.75" style="6" customWidth="1"/>
    <col min="14094" max="14094" width="10.5" style="6" customWidth="1"/>
    <col min="14095" max="14095" width="20" style="6" customWidth="1"/>
    <col min="14096" max="14096" width="18.5" style="6" customWidth="1"/>
    <col min="14097" max="14097" width="7.625" style="6" customWidth="1"/>
    <col min="14098" max="14098" width="0" style="6" hidden="1" customWidth="1"/>
    <col min="14099" max="14337" width="9" style="6"/>
    <col min="14338" max="14338" width="7.375" style="6" customWidth="1"/>
    <col min="14339" max="14339" width="61.5" style="6" customWidth="1"/>
    <col min="14340" max="14340" width="19.125" style="6" customWidth="1"/>
    <col min="14341" max="14342" width="9" style="6"/>
    <col min="14343" max="14343" width="12" style="6" customWidth="1"/>
    <col min="14344" max="14344" width="9" style="6"/>
    <col min="14345" max="14348" width="15.625" style="6" customWidth="1"/>
    <col min="14349" max="14349" width="30.75" style="6" customWidth="1"/>
    <col min="14350" max="14350" width="10.5" style="6" customWidth="1"/>
    <col min="14351" max="14351" width="20" style="6" customWidth="1"/>
    <col min="14352" max="14352" width="18.5" style="6" customWidth="1"/>
    <col min="14353" max="14353" width="7.625" style="6" customWidth="1"/>
    <col min="14354" max="14354" width="0" style="6" hidden="1" customWidth="1"/>
    <col min="14355" max="14593" width="9" style="6"/>
    <col min="14594" max="14594" width="7.375" style="6" customWidth="1"/>
    <col min="14595" max="14595" width="61.5" style="6" customWidth="1"/>
    <col min="14596" max="14596" width="19.125" style="6" customWidth="1"/>
    <col min="14597" max="14598" width="9" style="6"/>
    <col min="14599" max="14599" width="12" style="6" customWidth="1"/>
    <col min="14600" max="14600" width="9" style="6"/>
    <col min="14601" max="14604" width="15.625" style="6" customWidth="1"/>
    <col min="14605" max="14605" width="30.75" style="6" customWidth="1"/>
    <col min="14606" max="14606" width="10.5" style="6" customWidth="1"/>
    <col min="14607" max="14607" width="20" style="6" customWidth="1"/>
    <col min="14608" max="14608" width="18.5" style="6" customWidth="1"/>
    <col min="14609" max="14609" width="7.625" style="6" customWidth="1"/>
    <col min="14610" max="14610" width="0" style="6" hidden="1" customWidth="1"/>
    <col min="14611" max="14849" width="9" style="6"/>
    <col min="14850" max="14850" width="7.375" style="6" customWidth="1"/>
    <col min="14851" max="14851" width="61.5" style="6" customWidth="1"/>
    <col min="14852" max="14852" width="19.125" style="6" customWidth="1"/>
    <col min="14853" max="14854" width="9" style="6"/>
    <col min="14855" max="14855" width="12" style="6" customWidth="1"/>
    <col min="14856" max="14856" width="9" style="6"/>
    <col min="14857" max="14860" width="15.625" style="6" customWidth="1"/>
    <col min="14861" max="14861" width="30.75" style="6" customWidth="1"/>
    <col min="14862" max="14862" width="10.5" style="6" customWidth="1"/>
    <col min="14863" max="14863" width="20" style="6" customWidth="1"/>
    <col min="14864" max="14864" width="18.5" style="6" customWidth="1"/>
    <col min="14865" max="14865" width="7.625" style="6" customWidth="1"/>
    <col min="14866" max="14866" width="0" style="6" hidden="1" customWidth="1"/>
    <col min="14867" max="15105" width="9" style="6"/>
    <col min="15106" max="15106" width="7.375" style="6" customWidth="1"/>
    <col min="15107" max="15107" width="61.5" style="6" customWidth="1"/>
    <col min="15108" max="15108" width="19.125" style="6" customWidth="1"/>
    <col min="15109" max="15110" width="9" style="6"/>
    <col min="15111" max="15111" width="12" style="6" customWidth="1"/>
    <col min="15112" max="15112" width="9" style="6"/>
    <col min="15113" max="15116" width="15.625" style="6" customWidth="1"/>
    <col min="15117" max="15117" width="30.75" style="6" customWidth="1"/>
    <col min="15118" max="15118" width="10.5" style="6" customWidth="1"/>
    <col min="15119" max="15119" width="20" style="6" customWidth="1"/>
    <col min="15120" max="15120" width="18.5" style="6" customWidth="1"/>
    <col min="15121" max="15121" width="7.625" style="6" customWidth="1"/>
    <col min="15122" max="15122" width="0" style="6" hidden="1" customWidth="1"/>
    <col min="15123" max="15361" width="9" style="6"/>
    <col min="15362" max="15362" width="7.375" style="6" customWidth="1"/>
    <col min="15363" max="15363" width="61.5" style="6" customWidth="1"/>
    <col min="15364" max="15364" width="19.125" style="6" customWidth="1"/>
    <col min="15365" max="15366" width="9" style="6"/>
    <col min="15367" max="15367" width="12" style="6" customWidth="1"/>
    <col min="15368" max="15368" width="9" style="6"/>
    <col min="15369" max="15372" width="15.625" style="6" customWidth="1"/>
    <col min="15373" max="15373" width="30.75" style="6" customWidth="1"/>
    <col min="15374" max="15374" width="10.5" style="6" customWidth="1"/>
    <col min="15375" max="15375" width="20" style="6" customWidth="1"/>
    <col min="15376" max="15376" width="18.5" style="6" customWidth="1"/>
    <col min="15377" max="15377" width="7.625" style="6" customWidth="1"/>
    <col min="15378" max="15378" width="0" style="6" hidden="1" customWidth="1"/>
    <col min="15379" max="15617" width="9" style="6"/>
    <col min="15618" max="15618" width="7.375" style="6" customWidth="1"/>
    <col min="15619" max="15619" width="61.5" style="6" customWidth="1"/>
    <col min="15620" max="15620" width="19.125" style="6" customWidth="1"/>
    <col min="15621" max="15622" width="9" style="6"/>
    <col min="15623" max="15623" width="12" style="6" customWidth="1"/>
    <col min="15624" max="15624" width="9" style="6"/>
    <col min="15625" max="15628" width="15.625" style="6" customWidth="1"/>
    <col min="15629" max="15629" width="30.75" style="6" customWidth="1"/>
    <col min="15630" max="15630" width="10.5" style="6" customWidth="1"/>
    <col min="15631" max="15631" width="20" style="6" customWidth="1"/>
    <col min="15632" max="15632" width="18.5" style="6" customWidth="1"/>
    <col min="15633" max="15633" width="7.625" style="6" customWidth="1"/>
    <col min="15634" max="15634" width="0" style="6" hidden="1" customWidth="1"/>
    <col min="15635" max="15873" width="9" style="6"/>
    <col min="15874" max="15874" width="7.375" style="6" customWidth="1"/>
    <col min="15875" max="15875" width="61.5" style="6" customWidth="1"/>
    <col min="15876" max="15876" width="19.125" style="6" customWidth="1"/>
    <col min="15877" max="15878" width="9" style="6"/>
    <col min="15879" max="15879" width="12" style="6" customWidth="1"/>
    <col min="15880" max="15880" width="9" style="6"/>
    <col min="15881" max="15884" width="15.625" style="6" customWidth="1"/>
    <col min="15885" max="15885" width="30.75" style="6" customWidth="1"/>
    <col min="15886" max="15886" width="10.5" style="6" customWidth="1"/>
    <col min="15887" max="15887" width="20" style="6" customWidth="1"/>
    <col min="15888" max="15888" width="18.5" style="6" customWidth="1"/>
    <col min="15889" max="15889" width="7.625" style="6" customWidth="1"/>
    <col min="15890" max="15890" width="0" style="6" hidden="1" customWidth="1"/>
    <col min="15891" max="16129" width="9" style="6"/>
    <col min="16130" max="16130" width="7.375" style="6" customWidth="1"/>
    <col min="16131" max="16131" width="61.5" style="6" customWidth="1"/>
    <col min="16132" max="16132" width="19.125" style="6" customWidth="1"/>
    <col min="16133" max="16134" width="9" style="6"/>
    <col min="16135" max="16135" width="12" style="6" customWidth="1"/>
    <col min="16136" max="16136" width="9" style="6"/>
    <col min="16137" max="16140" width="15.625" style="6" customWidth="1"/>
    <col min="16141" max="16141" width="30.75" style="6" customWidth="1"/>
    <col min="16142" max="16142" width="10.5" style="6" customWidth="1"/>
    <col min="16143" max="16143" width="20" style="6" customWidth="1"/>
    <col min="16144" max="16144" width="18.5" style="6" customWidth="1"/>
    <col min="16145" max="16145" width="7.625" style="6" customWidth="1"/>
    <col min="16146" max="16146" width="0" style="6" hidden="1" customWidth="1"/>
    <col min="16147" max="16384" width="9" style="6"/>
  </cols>
  <sheetData>
    <row r="1" spans="2:16" s="13" customFormat="1" ht="78" customHeight="1" x14ac:dyDescent="0.25">
      <c r="B1" s="8"/>
      <c r="C1" s="160"/>
      <c r="D1" s="11"/>
      <c r="E1" s="11"/>
      <c r="F1" s="11"/>
      <c r="G1" s="8"/>
      <c r="H1" s="11"/>
      <c r="L1" s="171" t="s">
        <v>217</v>
      </c>
      <c r="M1" s="171"/>
      <c r="N1" s="159"/>
    </row>
    <row r="2" spans="2:16" s="13" customFormat="1" ht="18.75" x14ac:dyDescent="0.25">
      <c r="B2" s="8"/>
      <c r="C2" s="160"/>
      <c r="D2" s="11"/>
      <c r="E2" s="11"/>
      <c r="F2" s="11"/>
      <c r="G2" s="8"/>
      <c r="H2" s="11"/>
      <c r="L2" s="170"/>
      <c r="M2" s="170"/>
      <c r="N2" s="159"/>
    </row>
    <row r="3" spans="2:16" s="13" customFormat="1" ht="48" customHeight="1" x14ac:dyDescent="0.25">
      <c r="B3" s="8"/>
      <c r="C3" s="9"/>
      <c r="D3" s="10"/>
      <c r="E3" s="11"/>
      <c r="F3" s="11"/>
      <c r="G3" s="8"/>
      <c r="H3" s="11"/>
      <c r="I3" s="12"/>
      <c r="L3" s="265" t="s">
        <v>128</v>
      </c>
      <c r="M3" s="265"/>
      <c r="N3" s="161"/>
      <c r="O3" s="161"/>
      <c r="P3" s="161"/>
    </row>
    <row r="4" spans="2:16" s="13" customFormat="1" ht="15.75" customHeight="1" x14ac:dyDescent="0.25">
      <c r="B4" s="266" t="s">
        <v>15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</row>
    <row r="5" spans="2:16" s="13" customFormat="1" ht="15.75" customHeight="1" x14ac:dyDescent="0.25">
      <c r="B5" s="210" t="s">
        <v>0</v>
      </c>
      <c r="C5" s="219" t="s">
        <v>9</v>
      </c>
      <c r="D5" s="210" t="s">
        <v>4</v>
      </c>
      <c r="E5" s="210" t="s">
        <v>3</v>
      </c>
      <c r="F5" s="210"/>
      <c r="G5" s="210"/>
      <c r="H5" s="210"/>
      <c r="I5" s="267" t="s">
        <v>16</v>
      </c>
      <c r="J5" s="267"/>
      <c r="K5" s="267"/>
      <c r="L5" s="268"/>
      <c r="M5" s="269" t="s">
        <v>10</v>
      </c>
    </row>
    <row r="6" spans="2:16" s="13" customFormat="1" ht="78.75" x14ac:dyDescent="0.25">
      <c r="B6" s="210"/>
      <c r="C6" s="219"/>
      <c r="D6" s="210"/>
      <c r="E6" s="120" t="s">
        <v>4</v>
      </c>
      <c r="F6" s="120" t="s">
        <v>13</v>
      </c>
      <c r="G6" s="158" t="s">
        <v>5</v>
      </c>
      <c r="H6" s="120" t="s">
        <v>6</v>
      </c>
      <c r="I6" s="120">
        <v>2026</v>
      </c>
      <c r="J6" s="120">
        <v>2027</v>
      </c>
      <c r="K6" s="120">
        <v>2028</v>
      </c>
      <c r="L6" s="120" t="s">
        <v>11</v>
      </c>
      <c r="M6" s="269"/>
    </row>
    <row r="7" spans="2:16" s="13" customFormat="1" ht="22.5" customHeight="1" x14ac:dyDescent="0.25">
      <c r="B7" s="240" t="s">
        <v>199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4"/>
    </row>
    <row r="8" spans="2:16" ht="15.75" customHeight="1" x14ac:dyDescent="0.25">
      <c r="B8" s="240" t="s">
        <v>17</v>
      </c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2"/>
    </row>
    <row r="9" spans="2:16" ht="15.75" customHeight="1" x14ac:dyDescent="0.25">
      <c r="B9" s="165" t="s">
        <v>18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7"/>
    </row>
    <row r="10" spans="2:16" ht="15.75" customHeight="1" x14ac:dyDescent="0.25">
      <c r="B10" s="243" t="s">
        <v>19</v>
      </c>
      <c r="C10" s="244" t="s">
        <v>20</v>
      </c>
      <c r="D10" s="184" t="s">
        <v>197</v>
      </c>
      <c r="E10" s="247">
        <v>283</v>
      </c>
      <c r="F10" s="250" t="s">
        <v>21</v>
      </c>
      <c r="G10" s="243" t="s">
        <v>22</v>
      </c>
      <c r="H10" s="19">
        <v>111</v>
      </c>
      <c r="I10" s="15">
        <v>93474.422999999995</v>
      </c>
      <c r="J10" s="15">
        <v>88559.907000000007</v>
      </c>
      <c r="K10" s="15">
        <v>88559.907000000007</v>
      </c>
      <c r="L10" s="16">
        <f t="shared" ref="L10:L33" si="0">SUM(I10:K10)</f>
        <v>270594.23700000002</v>
      </c>
      <c r="M10" s="184" t="s">
        <v>173</v>
      </c>
    </row>
    <row r="11" spans="2:16" x14ac:dyDescent="0.25">
      <c r="B11" s="243"/>
      <c r="C11" s="245"/>
      <c r="D11" s="185"/>
      <c r="E11" s="248"/>
      <c r="F11" s="251"/>
      <c r="G11" s="253"/>
      <c r="H11" s="19">
        <v>112</v>
      </c>
      <c r="I11" s="15">
        <v>50.354999999999997</v>
      </c>
      <c r="J11" s="15">
        <v>50.354999999999997</v>
      </c>
      <c r="K11" s="15">
        <v>50.354999999999997</v>
      </c>
      <c r="L11" s="16">
        <f t="shared" si="0"/>
        <v>151.065</v>
      </c>
      <c r="M11" s="185"/>
    </row>
    <row r="12" spans="2:16" x14ac:dyDescent="0.25">
      <c r="B12" s="243"/>
      <c r="C12" s="245"/>
      <c r="D12" s="185"/>
      <c r="E12" s="248"/>
      <c r="F12" s="251"/>
      <c r="G12" s="243"/>
      <c r="H12" s="19">
        <v>119</v>
      </c>
      <c r="I12" s="15">
        <v>28229.276000000002</v>
      </c>
      <c r="J12" s="15">
        <v>26745.092000000001</v>
      </c>
      <c r="K12" s="15">
        <v>26745.092000000001</v>
      </c>
      <c r="L12" s="16">
        <f t="shared" si="0"/>
        <v>81719.460000000006</v>
      </c>
      <c r="M12" s="185"/>
      <c r="O12" s="17"/>
    </row>
    <row r="13" spans="2:16" x14ac:dyDescent="0.25">
      <c r="B13" s="243"/>
      <c r="C13" s="245"/>
      <c r="D13" s="185"/>
      <c r="E13" s="248"/>
      <c r="F13" s="251"/>
      <c r="G13" s="243"/>
      <c r="H13" s="19">
        <v>244</v>
      </c>
      <c r="I13" s="15">
        <v>1361.346</v>
      </c>
      <c r="J13" s="15">
        <v>1361.346</v>
      </c>
      <c r="K13" s="15">
        <v>1361.346</v>
      </c>
      <c r="L13" s="16">
        <f t="shared" si="0"/>
        <v>4084.038</v>
      </c>
      <c r="M13" s="185"/>
    </row>
    <row r="14" spans="2:16" x14ac:dyDescent="0.25">
      <c r="B14" s="243"/>
      <c r="C14" s="245"/>
      <c r="D14" s="185"/>
      <c r="E14" s="248"/>
      <c r="F14" s="251"/>
      <c r="G14" s="254" t="s">
        <v>23</v>
      </c>
      <c r="H14" s="18">
        <v>111</v>
      </c>
      <c r="I14" s="15">
        <v>55344.701000000001</v>
      </c>
      <c r="J14" s="15">
        <v>50573.733999999997</v>
      </c>
      <c r="K14" s="15">
        <v>50573.733999999997</v>
      </c>
      <c r="L14" s="16">
        <f t="shared" si="0"/>
        <v>156492.16899999999</v>
      </c>
      <c r="M14" s="185"/>
    </row>
    <row r="15" spans="2:16" x14ac:dyDescent="0.25">
      <c r="B15" s="243"/>
      <c r="C15" s="245"/>
      <c r="D15" s="185"/>
      <c r="E15" s="248"/>
      <c r="F15" s="251"/>
      <c r="G15" s="255"/>
      <c r="H15" s="18">
        <v>112</v>
      </c>
      <c r="I15" s="15">
        <v>4819.6000000000004</v>
      </c>
      <c r="J15" s="15">
        <v>4819.6000000000004</v>
      </c>
      <c r="K15" s="15">
        <v>4819.6000000000004</v>
      </c>
      <c r="L15" s="16">
        <f t="shared" si="0"/>
        <v>14458.800000000001</v>
      </c>
      <c r="M15" s="185"/>
    </row>
    <row r="16" spans="2:16" x14ac:dyDescent="0.25">
      <c r="B16" s="243"/>
      <c r="C16" s="245"/>
      <c r="D16" s="185"/>
      <c r="E16" s="248"/>
      <c r="F16" s="251"/>
      <c r="G16" s="255"/>
      <c r="H16" s="18">
        <v>119</v>
      </c>
      <c r="I16" s="15">
        <v>16714.098999999998</v>
      </c>
      <c r="J16" s="15">
        <v>15273.266</v>
      </c>
      <c r="K16" s="15">
        <v>15273.266</v>
      </c>
      <c r="L16" s="16">
        <f t="shared" si="0"/>
        <v>47260.630999999994</v>
      </c>
      <c r="M16" s="185"/>
    </row>
    <row r="17" spans="2:15" x14ac:dyDescent="0.25">
      <c r="B17" s="243"/>
      <c r="C17" s="246"/>
      <c r="D17" s="186"/>
      <c r="E17" s="249"/>
      <c r="F17" s="252"/>
      <c r="G17" s="256"/>
      <c r="H17" s="18">
        <v>244</v>
      </c>
      <c r="I17" s="15">
        <v>274.89999999999998</v>
      </c>
      <c r="J17" s="15">
        <v>274.89999999999998</v>
      </c>
      <c r="K17" s="15">
        <v>274.89999999999998</v>
      </c>
      <c r="L17" s="16">
        <f t="shared" si="0"/>
        <v>824.69999999999993</v>
      </c>
      <c r="M17" s="185"/>
    </row>
    <row r="18" spans="2:15" ht="15.75" customHeight="1" x14ac:dyDescent="0.25">
      <c r="B18" s="243" t="s">
        <v>24</v>
      </c>
      <c r="C18" s="181" t="s">
        <v>25</v>
      </c>
      <c r="D18" s="184" t="s">
        <v>197</v>
      </c>
      <c r="E18" s="247">
        <v>283</v>
      </c>
      <c r="F18" s="250" t="s">
        <v>21</v>
      </c>
      <c r="G18" s="243" t="s">
        <v>26</v>
      </c>
      <c r="H18" s="19">
        <v>111</v>
      </c>
      <c r="I18" s="20">
        <v>103556.227</v>
      </c>
      <c r="J18" s="20">
        <v>103556.227</v>
      </c>
      <c r="K18" s="20">
        <v>103556.227</v>
      </c>
      <c r="L18" s="16">
        <f t="shared" si="0"/>
        <v>310668.68099999998</v>
      </c>
      <c r="M18" s="185"/>
      <c r="O18" s="21"/>
    </row>
    <row r="19" spans="2:15" x14ac:dyDescent="0.25">
      <c r="B19" s="243"/>
      <c r="C19" s="182"/>
      <c r="D19" s="185"/>
      <c r="E19" s="248"/>
      <c r="F19" s="251"/>
      <c r="G19" s="253"/>
      <c r="H19" s="19">
        <v>112</v>
      </c>
      <c r="I19" s="20">
        <v>2250</v>
      </c>
      <c r="J19" s="20">
        <v>2250</v>
      </c>
      <c r="K19" s="20">
        <v>2250</v>
      </c>
      <c r="L19" s="16">
        <f t="shared" si="0"/>
        <v>6750</v>
      </c>
      <c r="M19" s="185"/>
      <c r="O19" s="21"/>
    </row>
    <row r="20" spans="2:15" x14ac:dyDescent="0.25">
      <c r="B20" s="243"/>
      <c r="C20" s="182"/>
      <c r="D20" s="185"/>
      <c r="E20" s="248"/>
      <c r="F20" s="251"/>
      <c r="G20" s="243"/>
      <c r="H20" s="19">
        <v>119</v>
      </c>
      <c r="I20" s="22">
        <v>31273.981</v>
      </c>
      <c r="J20" s="22">
        <v>31273.981</v>
      </c>
      <c r="K20" s="22">
        <v>31273.981</v>
      </c>
      <c r="L20" s="16">
        <f t="shared" si="0"/>
        <v>93821.942999999999</v>
      </c>
      <c r="M20" s="185"/>
      <c r="O20" s="17"/>
    </row>
    <row r="21" spans="2:15" x14ac:dyDescent="0.25">
      <c r="B21" s="243"/>
      <c r="C21" s="182"/>
      <c r="D21" s="185"/>
      <c r="E21" s="248"/>
      <c r="F21" s="251"/>
      <c r="G21" s="243"/>
      <c r="H21" s="19">
        <v>244</v>
      </c>
      <c r="I21" s="22">
        <v>5110.3599999999997</v>
      </c>
      <c r="J21" s="22">
        <v>5110.3599999999997</v>
      </c>
      <c r="K21" s="22">
        <v>5110.3599999999997</v>
      </c>
      <c r="L21" s="16">
        <f t="shared" si="0"/>
        <v>15331.079999999998</v>
      </c>
      <c r="M21" s="185"/>
    </row>
    <row r="22" spans="2:15" x14ac:dyDescent="0.25">
      <c r="B22" s="243"/>
      <c r="C22" s="182"/>
      <c r="D22" s="185"/>
      <c r="E22" s="248"/>
      <c r="F22" s="251"/>
      <c r="G22" s="243"/>
      <c r="H22" s="19">
        <v>247</v>
      </c>
      <c r="I22" s="22">
        <v>70268.019</v>
      </c>
      <c r="J22" s="22">
        <v>70268.019</v>
      </c>
      <c r="K22" s="22">
        <v>70268.019</v>
      </c>
      <c r="L22" s="16">
        <f t="shared" si="0"/>
        <v>210804.057</v>
      </c>
      <c r="M22" s="185"/>
    </row>
    <row r="23" spans="2:15" x14ac:dyDescent="0.25">
      <c r="B23" s="243"/>
      <c r="C23" s="182"/>
      <c r="D23" s="185"/>
      <c r="E23" s="248"/>
      <c r="F23" s="251"/>
      <c r="G23" s="243"/>
      <c r="H23" s="19">
        <v>852</v>
      </c>
      <c r="I23" s="22"/>
      <c r="J23" s="22"/>
      <c r="K23" s="22"/>
      <c r="L23" s="16">
        <f t="shared" si="0"/>
        <v>0</v>
      </c>
      <c r="M23" s="185"/>
    </row>
    <row r="24" spans="2:15" x14ac:dyDescent="0.25">
      <c r="B24" s="243"/>
      <c r="C24" s="182"/>
      <c r="D24" s="185"/>
      <c r="E24" s="248"/>
      <c r="F24" s="251"/>
      <c r="G24" s="243"/>
      <c r="H24" s="19">
        <v>853</v>
      </c>
      <c r="I24" s="22">
        <v>0.29331000000000002</v>
      </c>
      <c r="J24" s="22"/>
      <c r="K24" s="22"/>
      <c r="L24" s="16">
        <f t="shared" si="0"/>
        <v>0.29331000000000002</v>
      </c>
      <c r="M24" s="185"/>
    </row>
    <row r="25" spans="2:15" x14ac:dyDescent="0.25">
      <c r="B25" s="243"/>
      <c r="C25" s="182"/>
      <c r="D25" s="185"/>
      <c r="E25" s="248"/>
      <c r="F25" s="251"/>
      <c r="G25" s="139" t="s">
        <v>80</v>
      </c>
      <c r="H25" s="19">
        <v>244</v>
      </c>
      <c r="I25" s="23">
        <v>3785.096</v>
      </c>
      <c r="J25" s="23">
        <v>3785.096</v>
      </c>
      <c r="K25" s="23">
        <v>3785.096</v>
      </c>
      <c r="L25" s="16">
        <f t="shared" si="0"/>
        <v>11355.288</v>
      </c>
      <c r="M25" s="185"/>
    </row>
    <row r="26" spans="2:15" x14ac:dyDescent="0.25">
      <c r="B26" s="243"/>
      <c r="C26" s="182"/>
      <c r="D26" s="185"/>
      <c r="E26" s="248"/>
      <c r="F26" s="251"/>
      <c r="G26" s="139" t="s">
        <v>27</v>
      </c>
      <c r="H26" s="19">
        <v>244</v>
      </c>
      <c r="I26" s="23">
        <v>42006.629000000001</v>
      </c>
      <c r="J26" s="23">
        <v>42006.629000000001</v>
      </c>
      <c r="K26" s="23">
        <v>42006.629000000001</v>
      </c>
      <c r="L26" s="16">
        <f t="shared" si="0"/>
        <v>126019.887</v>
      </c>
      <c r="M26" s="185"/>
    </row>
    <row r="27" spans="2:15" x14ac:dyDescent="0.25">
      <c r="B27" s="243"/>
      <c r="C27" s="182"/>
      <c r="D27" s="186"/>
      <c r="E27" s="249"/>
      <c r="F27" s="252"/>
      <c r="G27" s="125" t="s">
        <v>28</v>
      </c>
      <c r="H27" s="19">
        <v>244</v>
      </c>
      <c r="I27" s="23">
        <v>3877.904</v>
      </c>
      <c r="J27" s="23">
        <v>3877.904</v>
      </c>
      <c r="K27" s="23">
        <v>3877.904</v>
      </c>
      <c r="L27" s="16">
        <f t="shared" si="0"/>
        <v>11633.712</v>
      </c>
      <c r="M27" s="118"/>
    </row>
    <row r="28" spans="2:15" ht="29.25" customHeight="1" x14ac:dyDescent="0.25">
      <c r="B28" s="243"/>
      <c r="C28" s="182"/>
      <c r="D28" s="184" t="s">
        <v>200</v>
      </c>
      <c r="E28" s="259">
        <v>285</v>
      </c>
      <c r="F28" s="261" t="s">
        <v>21</v>
      </c>
      <c r="G28" s="263" t="s">
        <v>47</v>
      </c>
      <c r="H28" s="19">
        <v>244</v>
      </c>
      <c r="I28" s="23"/>
      <c r="J28" s="23"/>
      <c r="K28" s="23"/>
      <c r="L28" s="16">
        <f t="shared" si="0"/>
        <v>0</v>
      </c>
      <c r="M28" s="118"/>
    </row>
    <row r="29" spans="2:15" ht="36" customHeight="1" x14ac:dyDescent="0.25">
      <c r="B29" s="257"/>
      <c r="C29" s="258"/>
      <c r="D29" s="186"/>
      <c r="E29" s="260"/>
      <c r="F29" s="262"/>
      <c r="G29" s="264"/>
      <c r="H29" s="19">
        <v>243</v>
      </c>
      <c r="I29" s="23">
        <v>25000</v>
      </c>
      <c r="J29" s="23"/>
      <c r="K29" s="23"/>
      <c r="L29" s="16">
        <f t="shared" si="0"/>
        <v>25000</v>
      </c>
      <c r="M29" s="24"/>
      <c r="N29" s="25"/>
    </row>
    <row r="30" spans="2:15" ht="42.75" customHeight="1" x14ac:dyDescent="0.25">
      <c r="B30" s="178" t="s">
        <v>29</v>
      </c>
      <c r="C30" s="195" t="s">
        <v>30</v>
      </c>
      <c r="D30" s="184" t="s">
        <v>197</v>
      </c>
      <c r="E30" s="172">
        <v>283</v>
      </c>
      <c r="F30" s="172" t="s">
        <v>31</v>
      </c>
      <c r="G30" s="212" t="s">
        <v>32</v>
      </c>
      <c r="H30" s="3">
        <v>321</v>
      </c>
      <c r="I30" s="16">
        <v>1115.5</v>
      </c>
      <c r="J30" s="16">
        <v>1115.5</v>
      </c>
      <c r="K30" s="16">
        <v>1115.5</v>
      </c>
      <c r="L30" s="16">
        <f t="shared" si="0"/>
        <v>3346.5</v>
      </c>
      <c r="M30" s="184" t="s">
        <v>33</v>
      </c>
      <c r="N30" s="25"/>
    </row>
    <row r="31" spans="2:15" ht="45.75" customHeight="1" x14ac:dyDescent="0.25">
      <c r="B31" s="180"/>
      <c r="C31" s="239"/>
      <c r="D31" s="186"/>
      <c r="E31" s="173"/>
      <c r="F31" s="173"/>
      <c r="G31" s="238"/>
      <c r="H31" s="3">
        <v>244</v>
      </c>
      <c r="I31" s="16">
        <v>22.3</v>
      </c>
      <c r="J31" s="16">
        <v>22.3</v>
      </c>
      <c r="K31" s="16">
        <v>22.3</v>
      </c>
      <c r="L31" s="16">
        <f t="shared" si="0"/>
        <v>66.900000000000006</v>
      </c>
      <c r="M31" s="186"/>
    </row>
    <row r="32" spans="2:15" ht="110.25" x14ac:dyDescent="0.25">
      <c r="B32" s="5" t="s">
        <v>34</v>
      </c>
      <c r="C32" s="153" t="s">
        <v>35</v>
      </c>
      <c r="D32" s="154" t="s">
        <v>197</v>
      </c>
      <c r="E32" s="157">
        <v>283</v>
      </c>
      <c r="F32" s="157" t="s">
        <v>21</v>
      </c>
      <c r="G32" s="156" t="s">
        <v>36</v>
      </c>
      <c r="H32" s="3">
        <v>244</v>
      </c>
      <c r="I32" s="16">
        <v>913.3</v>
      </c>
      <c r="J32" s="16">
        <v>913.3</v>
      </c>
      <c r="K32" s="16">
        <v>913.3</v>
      </c>
      <c r="L32" s="16">
        <f t="shared" si="0"/>
        <v>2739.8999999999996</v>
      </c>
      <c r="M32" s="154" t="s">
        <v>145</v>
      </c>
    </row>
    <row r="33" spans="2:13" ht="88.5" customHeight="1" x14ac:dyDescent="0.25">
      <c r="B33" s="133" t="s">
        <v>186</v>
      </c>
      <c r="C33" s="134" t="s">
        <v>190</v>
      </c>
      <c r="D33" s="143" t="s">
        <v>197</v>
      </c>
      <c r="E33" s="123">
        <v>283</v>
      </c>
      <c r="F33" s="137" t="s">
        <v>21</v>
      </c>
      <c r="G33" s="162" t="s">
        <v>191</v>
      </c>
      <c r="H33" s="3">
        <v>244</v>
      </c>
      <c r="I33" s="16">
        <v>1750</v>
      </c>
      <c r="J33" s="16">
        <v>1750</v>
      </c>
      <c r="K33" s="16">
        <v>1750</v>
      </c>
      <c r="L33" s="16">
        <f t="shared" si="0"/>
        <v>5250</v>
      </c>
      <c r="M33" s="117"/>
    </row>
    <row r="34" spans="2:13" ht="94.5" x14ac:dyDescent="0.25">
      <c r="B34" s="133" t="s">
        <v>189</v>
      </c>
      <c r="C34" s="134" t="s">
        <v>188</v>
      </c>
      <c r="D34" s="143" t="s">
        <v>197</v>
      </c>
      <c r="E34" s="137">
        <v>283</v>
      </c>
      <c r="F34" s="137" t="s">
        <v>21</v>
      </c>
      <c r="G34" s="136" t="s">
        <v>187</v>
      </c>
      <c r="H34" s="3">
        <v>244</v>
      </c>
      <c r="I34" s="16">
        <v>2031.1</v>
      </c>
      <c r="J34" s="16">
        <v>2031.1</v>
      </c>
      <c r="K34" s="16">
        <v>2031.1</v>
      </c>
      <c r="L34" s="16">
        <f t="shared" ref="L34" si="1">SUM(I34:K34)</f>
        <v>6093.2999999999993</v>
      </c>
      <c r="M34" s="117"/>
    </row>
    <row r="35" spans="2:13" ht="15.75" customHeight="1" x14ac:dyDescent="0.25">
      <c r="B35" s="197" t="s">
        <v>37</v>
      </c>
      <c r="C35" s="197"/>
      <c r="D35" s="89"/>
      <c r="E35" s="89"/>
      <c r="F35" s="89"/>
      <c r="G35" s="90"/>
      <c r="H35" s="89"/>
      <c r="I35" s="91">
        <f>SUM(I10:I34)</f>
        <v>493229.40930999984</v>
      </c>
      <c r="J35" s="91">
        <f t="shared" ref="J35:L35" si="2">SUM(J10:J34)</f>
        <v>455618.61599999998</v>
      </c>
      <c r="K35" s="91">
        <f t="shared" si="2"/>
        <v>455618.61599999998</v>
      </c>
      <c r="L35" s="91">
        <f t="shared" si="2"/>
        <v>1404466.6413100001</v>
      </c>
      <c r="M35" s="92"/>
    </row>
    <row r="36" spans="2:13" ht="15.75" customHeight="1" x14ac:dyDescent="0.25">
      <c r="B36" s="223" t="s">
        <v>38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5"/>
    </row>
    <row r="37" spans="2:13" x14ac:dyDescent="0.25">
      <c r="B37" s="176" t="s">
        <v>39</v>
      </c>
      <c r="C37" s="184" t="s">
        <v>40</v>
      </c>
      <c r="D37" s="184" t="s">
        <v>197</v>
      </c>
      <c r="E37" s="172">
        <v>283</v>
      </c>
      <c r="F37" s="216" t="s">
        <v>41</v>
      </c>
      <c r="G37" s="227" t="s">
        <v>42</v>
      </c>
      <c r="H37" s="35">
        <v>111</v>
      </c>
      <c r="I37" s="16">
        <v>178731.77900000001</v>
      </c>
      <c r="J37" s="16">
        <v>184558.30799999999</v>
      </c>
      <c r="K37" s="16">
        <v>184558.30799999999</v>
      </c>
      <c r="L37" s="16">
        <f t="shared" ref="L37:L85" si="3">SUM(I37:K37)</f>
        <v>547848.39500000002</v>
      </c>
      <c r="M37" s="210" t="s">
        <v>43</v>
      </c>
    </row>
    <row r="38" spans="2:13" x14ac:dyDescent="0.25">
      <c r="B38" s="187"/>
      <c r="C38" s="185"/>
      <c r="D38" s="185"/>
      <c r="E38" s="226"/>
      <c r="F38" s="216"/>
      <c r="G38" s="228"/>
      <c r="H38" s="35">
        <v>112</v>
      </c>
      <c r="I38" s="16">
        <f>120+54.154</f>
        <v>174.154</v>
      </c>
      <c r="J38" s="16">
        <v>120</v>
      </c>
      <c r="K38" s="16">
        <v>120</v>
      </c>
      <c r="L38" s="16">
        <f t="shared" si="3"/>
        <v>414.154</v>
      </c>
      <c r="M38" s="210"/>
    </row>
    <row r="39" spans="2:13" x14ac:dyDescent="0.25">
      <c r="B39" s="187"/>
      <c r="C39" s="185"/>
      <c r="D39" s="185"/>
      <c r="E39" s="226"/>
      <c r="F39" s="216"/>
      <c r="G39" s="228"/>
      <c r="H39" s="35">
        <v>119</v>
      </c>
      <c r="I39" s="16">
        <v>53976.998</v>
      </c>
      <c r="J39" s="16">
        <v>55746.61</v>
      </c>
      <c r="K39" s="16">
        <v>55746.61</v>
      </c>
      <c r="L39" s="16">
        <f t="shared" si="3"/>
        <v>165470.21799999999</v>
      </c>
      <c r="M39" s="210"/>
    </row>
    <row r="40" spans="2:13" x14ac:dyDescent="0.25">
      <c r="B40" s="187"/>
      <c r="C40" s="185"/>
      <c r="D40" s="185"/>
      <c r="E40" s="226"/>
      <c r="F40" s="216"/>
      <c r="G40" s="228"/>
      <c r="H40" s="130">
        <v>244</v>
      </c>
      <c r="I40" s="16">
        <f>11039.374-54.154</f>
        <v>10985.22</v>
      </c>
      <c r="J40" s="16">
        <v>11039.374</v>
      </c>
      <c r="K40" s="16">
        <v>11039.374</v>
      </c>
      <c r="L40" s="16">
        <f t="shared" ref="L40" si="4">SUM(I40:K40)</f>
        <v>33063.967999999993</v>
      </c>
      <c r="M40" s="210"/>
    </row>
    <row r="41" spans="2:13" x14ac:dyDescent="0.25">
      <c r="B41" s="187"/>
      <c r="C41" s="185"/>
      <c r="D41" s="185"/>
      <c r="E41" s="226"/>
      <c r="F41" s="216"/>
      <c r="G41" s="228"/>
      <c r="H41" s="130">
        <v>611</v>
      </c>
      <c r="I41" s="16">
        <v>109579.049</v>
      </c>
      <c r="J41" s="16">
        <v>82037.907999999996</v>
      </c>
      <c r="K41" s="16">
        <v>82037.907999999996</v>
      </c>
      <c r="L41" s="16">
        <f t="shared" si="3"/>
        <v>273654.86499999999</v>
      </c>
      <c r="M41" s="210"/>
    </row>
    <row r="42" spans="2:13" x14ac:dyDescent="0.25">
      <c r="B42" s="187"/>
      <c r="C42" s="185"/>
      <c r="D42" s="185"/>
      <c r="E42" s="226"/>
      <c r="F42" s="211" t="s">
        <v>134</v>
      </c>
      <c r="G42" s="229" t="s">
        <v>42</v>
      </c>
      <c r="H42" s="33">
        <v>111</v>
      </c>
      <c r="I42" s="16"/>
      <c r="J42" s="16"/>
      <c r="K42" s="16"/>
      <c r="L42" s="16">
        <f t="shared" si="3"/>
        <v>0</v>
      </c>
      <c r="M42" s="210"/>
    </row>
    <row r="43" spans="2:13" x14ac:dyDescent="0.25">
      <c r="B43" s="187"/>
      <c r="C43" s="185"/>
      <c r="D43" s="185"/>
      <c r="E43" s="226"/>
      <c r="F43" s="211"/>
      <c r="G43" s="230"/>
      <c r="H43" s="87">
        <v>611</v>
      </c>
      <c r="I43" s="16">
        <f>2201.055-2201.055</f>
        <v>0</v>
      </c>
      <c r="J43" s="16">
        <v>2201.0549999999998</v>
      </c>
      <c r="K43" s="16">
        <v>2201.0549999999998</v>
      </c>
      <c r="L43" s="16">
        <f t="shared" si="3"/>
        <v>4402.1099999999997</v>
      </c>
      <c r="M43" s="210"/>
    </row>
    <row r="44" spans="2:13" x14ac:dyDescent="0.25">
      <c r="B44" s="187"/>
      <c r="C44" s="185"/>
      <c r="D44" s="185"/>
      <c r="E44" s="226"/>
      <c r="F44" s="216"/>
      <c r="G44" s="231"/>
      <c r="H44" s="87">
        <v>614</v>
      </c>
      <c r="I44" s="16">
        <f>2742.245+2201.055</f>
        <v>4943.2999999999993</v>
      </c>
      <c r="J44" s="16">
        <v>845.54499999999996</v>
      </c>
      <c r="K44" s="16">
        <v>845.54499999999996</v>
      </c>
      <c r="L44" s="16">
        <f t="shared" si="3"/>
        <v>6634.3899999999994</v>
      </c>
      <c r="M44" s="210"/>
    </row>
    <row r="45" spans="2:13" x14ac:dyDescent="0.25">
      <c r="B45" s="187"/>
      <c r="C45" s="185"/>
      <c r="D45" s="185"/>
      <c r="E45" s="226"/>
      <c r="F45" s="211" t="s">
        <v>41</v>
      </c>
      <c r="G45" s="229" t="s">
        <v>207</v>
      </c>
      <c r="H45" s="33">
        <v>111</v>
      </c>
      <c r="I45" s="16">
        <v>31463.951000000001</v>
      </c>
      <c r="J45" s="16">
        <v>41831.951000000001</v>
      </c>
      <c r="K45" s="16">
        <v>40139.938999999998</v>
      </c>
      <c r="L45" s="16">
        <f t="shared" si="3"/>
        <v>113435.841</v>
      </c>
      <c r="M45" s="210"/>
    </row>
    <row r="46" spans="2:13" x14ac:dyDescent="0.25">
      <c r="B46" s="187"/>
      <c r="C46" s="185"/>
      <c r="D46" s="185"/>
      <c r="E46" s="226"/>
      <c r="F46" s="211"/>
      <c r="G46" s="230"/>
      <c r="H46" s="87">
        <v>119</v>
      </c>
      <c r="I46" s="16">
        <v>9502.1129999999994</v>
      </c>
      <c r="J46" s="16">
        <v>12633.249</v>
      </c>
      <c r="K46" s="16">
        <v>12122.261</v>
      </c>
      <c r="L46" s="16">
        <f t="shared" si="3"/>
        <v>34257.623</v>
      </c>
      <c r="M46" s="210"/>
    </row>
    <row r="47" spans="2:13" x14ac:dyDescent="0.25">
      <c r="B47" s="187"/>
      <c r="C47" s="185"/>
      <c r="D47" s="185"/>
      <c r="E47" s="226"/>
      <c r="F47" s="216"/>
      <c r="G47" s="231"/>
      <c r="H47" s="87">
        <v>611</v>
      </c>
      <c r="I47" s="16">
        <v>13499.136</v>
      </c>
      <c r="J47" s="16"/>
      <c r="K47" s="16"/>
      <c r="L47" s="16">
        <f t="shared" si="3"/>
        <v>13499.136</v>
      </c>
      <c r="M47" s="210"/>
    </row>
    <row r="48" spans="2:13" x14ac:dyDescent="0.25">
      <c r="B48" s="187"/>
      <c r="C48" s="185"/>
      <c r="D48" s="185"/>
      <c r="E48" s="226"/>
      <c r="F48" s="172" t="s">
        <v>94</v>
      </c>
      <c r="G48" s="174" t="s">
        <v>181</v>
      </c>
      <c r="H48" s="87">
        <v>244</v>
      </c>
      <c r="I48" s="16">
        <v>402.5</v>
      </c>
      <c r="J48" s="16">
        <v>802.5</v>
      </c>
      <c r="K48" s="16">
        <v>802.5</v>
      </c>
      <c r="L48" s="16">
        <f t="shared" si="3"/>
        <v>2007.5</v>
      </c>
      <c r="M48" s="210"/>
    </row>
    <row r="49" spans="2:13" x14ac:dyDescent="0.25">
      <c r="B49" s="187"/>
      <c r="C49" s="185"/>
      <c r="D49" s="185"/>
      <c r="E49" s="226"/>
      <c r="F49" s="173"/>
      <c r="G49" s="175"/>
      <c r="H49" s="87">
        <v>612</v>
      </c>
      <c r="I49" s="16">
        <v>400</v>
      </c>
      <c r="J49" s="16"/>
      <c r="K49" s="16"/>
      <c r="L49" s="16">
        <f t="shared" si="3"/>
        <v>400</v>
      </c>
      <c r="M49" s="210"/>
    </row>
    <row r="50" spans="2:13" x14ac:dyDescent="0.25">
      <c r="B50" s="187"/>
      <c r="C50" s="185"/>
      <c r="D50" s="185"/>
      <c r="E50" s="226"/>
      <c r="F50" s="172" t="s">
        <v>41</v>
      </c>
      <c r="G50" s="174" t="s">
        <v>214</v>
      </c>
      <c r="H50" s="87">
        <v>111</v>
      </c>
      <c r="I50" s="16">
        <v>566.78668000000005</v>
      </c>
      <c r="J50" s="16">
        <v>1777.26575</v>
      </c>
      <c r="K50" s="16">
        <v>1799.2319600000001</v>
      </c>
      <c r="L50" s="16">
        <f t="shared" si="3"/>
        <v>4143.2843900000007</v>
      </c>
      <c r="M50" s="210"/>
    </row>
    <row r="51" spans="2:13" x14ac:dyDescent="0.25">
      <c r="B51" s="187"/>
      <c r="C51" s="185"/>
      <c r="D51" s="185"/>
      <c r="E51" s="226"/>
      <c r="F51" s="226"/>
      <c r="G51" s="232"/>
      <c r="H51" s="87">
        <v>119</v>
      </c>
      <c r="I51" s="16">
        <v>171.16932</v>
      </c>
      <c r="J51" s="16">
        <v>536.73424999999997</v>
      </c>
      <c r="K51" s="16">
        <v>543.36803999999995</v>
      </c>
      <c r="L51" s="16">
        <f t="shared" si="3"/>
        <v>1251.2716099999998</v>
      </c>
      <c r="M51" s="210"/>
    </row>
    <row r="52" spans="2:13" x14ac:dyDescent="0.25">
      <c r="B52" s="187"/>
      <c r="C52" s="185"/>
      <c r="D52" s="185"/>
      <c r="E52" s="226"/>
      <c r="F52" s="173"/>
      <c r="G52" s="175"/>
      <c r="H52" s="87">
        <v>611</v>
      </c>
      <c r="I52" s="16">
        <v>1076.5440000000001</v>
      </c>
      <c r="J52" s="16"/>
      <c r="K52" s="16"/>
      <c r="L52" s="16">
        <f t="shared" si="3"/>
        <v>1076.5440000000001</v>
      </c>
      <c r="M52" s="210"/>
    </row>
    <row r="53" spans="2:13" ht="15.75" customHeight="1" x14ac:dyDescent="0.25">
      <c r="B53" s="187"/>
      <c r="C53" s="185"/>
      <c r="D53" s="185"/>
      <c r="E53" s="226"/>
      <c r="F53" s="211" t="s">
        <v>41</v>
      </c>
      <c r="G53" s="174" t="s">
        <v>44</v>
      </c>
      <c r="H53" s="29">
        <v>111</v>
      </c>
      <c r="I53" s="16">
        <v>51286.201000000001</v>
      </c>
      <c r="J53" s="16">
        <v>50212.002</v>
      </c>
      <c r="K53" s="16">
        <v>50212.002</v>
      </c>
      <c r="L53" s="16">
        <f t="shared" si="3"/>
        <v>151710.20500000002</v>
      </c>
      <c r="M53" s="210"/>
    </row>
    <row r="54" spans="2:13" x14ac:dyDescent="0.25">
      <c r="B54" s="187"/>
      <c r="C54" s="185"/>
      <c r="D54" s="185"/>
      <c r="E54" s="226"/>
      <c r="F54" s="216"/>
      <c r="G54" s="233"/>
      <c r="H54" s="29">
        <v>112</v>
      </c>
      <c r="I54" s="16">
        <v>6477.2790000000005</v>
      </c>
      <c r="J54" s="16">
        <v>6477.1790000000001</v>
      </c>
      <c r="K54" s="16">
        <v>6477.1790000000001</v>
      </c>
      <c r="L54" s="16">
        <f t="shared" si="3"/>
        <v>19431.637000000002</v>
      </c>
      <c r="M54" s="210"/>
    </row>
    <row r="55" spans="2:13" x14ac:dyDescent="0.25">
      <c r="B55" s="187"/>
      <c r="C55" s="185"/>
      <c r="D55" s="185"/>
      <c r="E55" s="226"/>
      <c r="F55" s="216"/>
      <c r="G55" s="233"/>
      <c r="H55" s="29">
        <v>119</v>
      </c>
      <c r="I55" s="16">
        <v>15488.433999999999</v>
      </c>
      <c r="J55" s="16">
        <v>15164.025</v>
      </c>
      <c r="K55" s="16">
        <v>15164.025</v>
      </c>
      <c r="L55" s="16">
        <f t="shared" si="3"/>
        <v>45816.483999999997</v>
      </c>
      <c r="M55" s="210"/>
    </row>
    <row r="56" spans="2:13" x14ac:dyDescent="0.25">
      <c r="B56" s="187"/>
      <c r="C56" s="185"/>
      <c r="D56" s="185"/>
      <c r="E56" s="226"/>
      <c r="F56" s="216"/>
      <c r="G56" s="233"/>
      <c r="H56" s="29">
        <v>244</v>
      </c>
      <c r="I56" s="16">
        <v>880.5</v>
      </c>
      <c r="J56" s="16">
        <v>880.5</v>
      </c>
      <c r="K56" s="16">
        <v>880.5</v>
      </c>
      <c r="L56" s="16">
        <f t="shared" si="3"/>
        <v>2641.5</v>
      </c>
      <c r="M56" s="210"/>
    </row>
    <row r="57" spans="2:13" x14ac:dyDescent="0.25">
      <c r="B57" s="177"/>
      <c r="C57" s="186"/>
      <c r="D57" s="186"/>
      <c r="E57" s="173"/>
      <c r="F57" s="216"/>
      <c r="G57" s="234"/>
      <c r="H57" s="29">
        <v>611</v>
      </c>
      <c r="I57" s="16">
        <v>32241.585999999999</v>
      </c>
      <c r="J57" s="16">
        <v>30489.993999999999</v>
      </c>
      <c r="K57" s="16">
        <v>30489.993999999999</v>
      </c>
      <c r="L57" s="16">
        <f t="shared" si="3"/>
        <v>93221.573999999993</v>
      </c>
      <c r="M57" s="210"/>
    </row>
    <row r="58" spans="2:13" x14ac:dyDescent="0.25">
      <c r="B58" s="200" t="s">
        <v>45</v>
      </c>
      <c r="C58" s="201" t="s">
        <v>46</v>
      </c>
      <c r="D58" s="184" t="s">
        <v>197</v>
      </c>
      <c r="E58" s="172">
        <v>283</v>
      </c>
      <c r="F58" s="235" t="s">
        <v>41</v>
      </c>
      <c r="G58" s="174" t="s">
        <v>47</v>
      </c>
      <c r="H58" s="29">
        <v>111</v>
      </c>
      <c r="I58" s="30">
        <v>108433.875</v>
      </c>
      <c r="J58" s="30">
        <v>108433.875</v>
      </c>
      <c r="K58" s="30">
        <v>108433.875</v>
      </c>
      <c r="L58" s="16">
        <f t="shared" si="3"/>
        <v>325301.625</v>
      </c>
      <c r="M58" s="210"/>
    </row>
    <row r="59" spans="2:13" x14ac:dyDescent="0.25">
      <c r="B59" s="200"/>
      <c r="C59" s="201"/>
      <c r="D59" s="185"/>
      <c r="E59" s="226"/>
      <c r="F59" s="236"/>
      <c r="G59" s="233"/>
      <c r="H59" s="29">
        <v>112</v>
      </c>
      <c r="I59" s="30">
        <v>2397</v>
      </c>
      <c r="J59" s="30">
        <v>2400</v>
      </c>
      <c r="K59" s="30">
        <v>2400</v>
      </c>
      <c r="L59" s="16">
        <f t="shared" si="3"/>
        <v>7197</v>
      </c>
      <c r="M59" s="210"/>
    </row>
    <row r="60" spans="2:13" x14ac:dyDescent="0.25">
      <c r="B60" s="200"/>
      <c r="C60" s="201"/>
      <c r="D60" s="185"/>
      <c r="E60" s="226"/>
      <c r="F60" s="236"/>
      <c r="G60" s="232"/>
      <c r="H60" s="29">
        <v>119</v>
      </c>
      <c r="I60" s="30">
        <v>32747.030999999999</v>
      </c>
      <c r="J60" s="30">
        <v>32747.030999999999</v>
      </c>
      <c r="K60" s="30">
        <v>32747.030999999999</v>
      </c>
      <c r="L60" s="16">
        <f t="shared" si="3"/>
        <v>98241.092999999993</v>
      </c>
      <c r="M60" s="210"/>
    </row>
    <row r="61" spans="2:13" x14ac:dyDescent="0.25">
      <c r="B61" s="200"/>
      <c r="C61" s="201"/>
      <c r="D61" s="185"/>
      <c r="E61" s="226"/>
      <c r="F61" s="236"/>
      <c r="G61" s="232"/>
      <c r="H61" s="29">
        <v>244</v>
      </c>
      <c r="I61" s="16">
        <v>5504.5</v>
      </c>
      <c r="J61" s="16">
        <v>5504.5</v>
      </c>
      <c r="K61" s="16">
        <v>5504.5</v>
      </c>
      <c r="L61" s="16">
        <f t="shared" si="3"/>
        <v>16513.5</v>
      </c>
      <c r="M61" s="210"/>
    </row>
    <row r="62" spans="2:13" x14ac:dyDescent="0.25">
      <c r="B62" s="200"/>
      <c r="C62" s="201"/>
      <c r="D62" s="185"/>
      <c r="E62" s="226"/>
      <c r="F62" s="236"/>
      <c r="G62" s="232"/>
      <c r="H62" s="31">
        <v>247</v>
      </c>
      <c r="I62" s="16">
        <v>102146.436</v>
      </c>
      <c r="J62" s="16">
        <v>102146.436</v>
      </c>
      <c r="K62" s="16">
        <v>102146.436</v>
      </c>
      <c r="L62" s="16">
        <f t="shared" si="3"/>
        <v>306439.30800000002</v>
      </c>
      <c r="M62" s="210"/>
    </row>
    <row r="63" spans="2:13" x14ac:dyDescent="0.25">
      <c r="B63" s="200"/>
      <c r="C63" s="201"/>
      <c r="D63" s="185"/>
      <c r="E63" s="226"/>
      <c r="F63" s="236"/>
      <c r="G63" s="232"/>
      <c r="H63" s="31">
        <v>611</v>
      </c>
      <c r="I63" s="16">
        <v>83374.267999999996</v>
      </c>
      <c r="J63" s="16">
        <v>83374.267999999996</v>
      </c>
      <c r="K63" s="16">
        <v>83374.267999999996</v>
      </c>
      <c r="L63" s="16">
        <f t="shared" si="3"/>
        <v>250122.804</v>
      </c>
      <c r="M63" s="210"/>
    </row>
    <row r="64" spans="2:13" ht="15.75" customHeight="1" x14ac:dyDescent="0.25">
      <c r="B64" s="200"/>
      <c r="C64" s="201"/>
      <c r="D64" s="185"/>
      <c r="E64" s="226"/>
      <c r="F64" s="236"/>
      <c r="G64" s="232"/>
      <c r="H64" s="31">
        <v>612</v>
      </c>
      <c r="I64" s="16"/>
      <c r="J64" s="16"/>
      <c r="K64" s="16"/>
      <c r="L64" s="16">
        <f t="shared" si="3"/>
        <v>0</v>
      </c>
      <c r="M64" s="210"/>
    </row>
    <row r="65" spans="2:13" x14ac:dyDescent="0.25">
      <c r="B65" s="200"/>
      <c r="C65" s="201"/>
      <c r="D65" s="185"/>
      <c r="E65" s="226"/>
      <c r="F65" s="236"/>
      <c r="G65" s="232"/>
      <c r="H65" s="31">
        <v>852</v>
      </c>
      <c r="I65" s="16">
        <v>3.6</v>
      </c>
      <c r="J65" s="16"/>
      <c r="K65" s="16"/>
      <c r="L65" s="16">
        <f t="shared" si="3"/>
        <v>3.6</v>
      </c>
      <c r="M65" s="210"/>
    </row>
    <row r="66" spans="2:13" x14ac:dyDescent="0.25">
      <c r="B66" s="200"/>
      <c r="C66" s="201"/>
      <c r="D66" s="185"/>
      <c r="E66" s="226"/>
      <c r="F66" s="236"/>
      <c r="G66" s="175"/>
      <c r="H66" s="31">
        <v>853</v>
      </c>
      <c r="I66" s="16">
        <v>0.55071000000000003</v>
      </c>
      <c r="J66" s="16"/>
      <c r="K66" s="16"/>
      <c r="L66" s="16">
        <f t="shared" si="3"/>
        <v>0.55071000000000003</v>
      </c>
      <c r="M66" s="210"/>
    </row>
    <row r="67" spans="2:13" x14ac:dyDescent="0.25">
      <c r="B67" s="200"/>
      <c r="C67" s="201"/>
      <c r="D67" s="185"/>
      <c r="E67" s="226"/>
      <c r="F67" s="236"/>
      <c r="G67" s="32" t="s">
        <v>27</v>
      </c>
      <c r="H67" s="33">
        <v>244</v>
      </c>
      <c r="I67" s="16">
        <f>10228.63029-10.71368</f>
        <v>10217.916609999998</v>
      </c>
      <c r="J67" s="16">
        <v>10197.40991</v>
      </c>
      <c r="K67" s="16">
        <v>10199.42115</v>
      </c>
      <c r="L67" s="16">
        <f t="shared" si="3"/>
        <v>30614.747669999997</v>
      </c>
      <c r="M67" s="117"/>
    </row>
    <row r="68" spans="2:13" x14ac:dyDescent="0.25">
      <c r="B68" s="200"/>
      <c r="C68" s="201"/>
      <c r="D68" s="185"/>
      <c r="E68" s="226"/>
      <c r="F68" s="236"/>
      <c r="G68" s="128" t="s">
        <v>27</v>
      </c>
      <c r="H68" s="33">
        <v>612</v>
      </c>
      <c r="I68" s="16">
        <v>3743.0720000000001</v>
      </c>
      <c r="J68" s="16">
        <v>3775.2979999999998</v>
      </c>
      <c r="K68" s="16">
        <v>3775.2979999999998</v>
      </c>
      <c r="L68" s="16">
        <f t="shared" si="3"/>
        <v>11293.668</v>
      </c>
      <c r="M68" s="117"/>
    </row>
    <row r="69" spans="2:13" x14ac:dyDescent="0.25">
      <c r="B69" s="200"/>
      <c r="C69" s="201"/>
      <c r="D69" s="185"/>
      <c r="E69" s="226"/>
      <c r="F69" s="236"/>
      <c r="G69" s="212" t="s">
        <v>208</v>
      </c>
      <c r="H69" s="33">
        <v>244</v>
      </c>
      <c r="I69" s="16">
        <v>1029.4204999999999</v>
      </c>
      <c r="J69" s="16"/>
      <c r="K69" s="16"/>
      <c r="L69" s="16">
        <f t="shared" si="3"/>
        <v>1029.4204999999999</v>
      </c>
      <c r="M69" s="117"/>
    </row>
    <row r="70" spans="2:13" ht="15.75" customHeight="1" x14ac:dyDescent="0.25">
      <c r="B70" s="200"/>
      <c r="C70" s="201"/>
      <c r="D70" s="185"/>
      <c r="E70" s="226"/>
      <c r="F70" s="236"/>
      <c r="G70" s="221"/>
      <c r="H70" s="33">
        <v>612</v>
      </c>
      <c r="I70" s="16"/>
      <c r="J70" s="16"/>
      <c r="K70" s="16"/>
      <c r="L70" s="16">
        <f t="shared" si="3"/>
        <v>0</v>
      </c>
      <c r="M70" s="117"/>
    </row>
    <row r="71" spans="2:13" x14ac:dyDescent="0.25">
      <c r="B71" s="200"/>
      <c r="C71" s="201"/>
      <c r="D71" s="185"/>
      <c r="E71" s="226"/>
      <c r="F71" s="236"/>
      <c r="G71" s="138" t="s">
        <v>28</v>
      </c>
      <c r="H71" s="33">
        <v>244</v>
      </c>
      <c r="I71" s="16">
        <v>1000</v>
      </c>
      <c r="J71" s="16">
        <v>1000</v>
      </c>
      <c r="K71" s="16">
        <v>1000</v>
      </c>
      <c r="L71" s="16">
        <f t="shared" si="3"/>
        <v>3000</v>
      </c>
      <c r="M71" s="117"/>
    </row>
    <row r="72" spans="2:13" x14ac:dyDescent="0.25">
      <c r="B72" s="200"/>
      <c r="C72" s="201"/>
      <c r="D72" s="185"/>
      <c r="E72" s="226"/>
      <c r="F72" s="236"/>
      <c r="G72" s="212" t="s">
        <v>48</v>
      </c>
      <c r="H72" s="34">
        <v>111</v>
      </c>
      <c r="I72" s="16"/>
      <c r="J72" s="16"/>
      <c r="K72" s="16"/>
      <c r="L72" s="16">
        <f t="shared" si="3"/>
        <v>0</v>
      </c>
      <c r="M72" s="184" t="s">
        <v>49</v>
      </c>
    </row>
    <row r="73" spans="2:13" ht="15.75" customHeight="1" x14ac:dyDescent="0.25">
      <c r="B73" s="200"/>
      <c r="C73" s="201"/>
      <c r="D73" s="185"/>
      <c r="E73" s="226"/>
      <c r="F73" s="236"/>
      <c r="G73" s="213"/>
      <c r="H73" s="35">
        <v>119</v>
      </c>
      <c r="I73" s="16"/>
      <c r="J73" s="16"/>
      <c r="K73" s="16"/>
      <c r="L73" s="16">
        <f t="shared" si="3"/>
        <v>0</v>
      </c>
      <c r="M73" s="185"/>
    </row>
    <row r="74" spans="2:13" x14ac:dyDescent="0.25">
      <c r="B74" s="200"/>
      <c r="C74" s="201"/>
      <c r="D74" s="185"/>
      <c r="E74" s="226"/>
      <c r="F74" s="236"/>
      <c r="G74" s="213"/>
      <c r="H74" s="35">
        <v>112</v>
      </c>
      <c r="I74" s="16">
        <v>338.3</v>
      </c>
      <c r="J74" s="16"/>
      <c r="K74" s="16"/>
      <c r="L74" s="16">
        <f t="shared" si="3"/>
        <v>338.3</v>
      </c>
      <c r="M74" s="185"/>
    </row>
    <row r="75" spans="2:13" x14ac:dyDescent="0.25">
      <c r="B75" s="200"/>
      <c r="C75" s="201"/>
      <c r="D75" s="185"/>
      <c r="E75" s="226"/>
      <c r="F75" s="236"/>
      <c r="G75" s="213"/>
      <c r="H75" s="35">
        <v>244</v>
      </c>
      <c r="I75" s="16">
        <v>2451.7532500000002</v>
      </c>
      <c r="J75" s="16"/>
      <c r="K75" s="16"/>
      <c r="L75" s="16">
        <f t="shared" si="3"/>
        <v>2451.7532500000002</v>
      </c>
      <c r="M75" s="185"/>
    </row>
    <row r="76" spans="2:13" x14ac:dyDescent="0.25">
      <c r="B76" s="200"/>
      <c r="C76" s="201"/>
      <c r="D76" s="185"/>
      <c r="E76" s="226"/>
      <c r="F76" s="236"/>
      <c r="G76" s="213"/>
      <c r="H76" s="35">
        <v>350</v>
      </c>
      <c r="I76" s="16">
        <v>62</v>
      </c>
      <c r="J76" s="16"/>
      <c r="K76" s="16"/>
      <c r="L76" s="16">
        <f t="shared" si="3"/>
        <v>62</v>
      </c>
      <c r="M76" s="185"/>
    </row>
    <row r="77" spans="2:13" x14ac:dyDescent="0.25">
      <c r="B77" s="200"/>
      <c r="C77" s="201"/>
      <c r="D77" s="186"/>
      <c r="E77" s="173"/>
      <c r="F77" s="237"/>
      <c r="G77" s="221"/>
      <c r="H77" s="35">
        <v>611</v>
      </c>
      <c r="I77" s="16">
        <v>3850</v>
      </c>
      <c r="J77" s="16"/>
      <c r="K77" s="16"/>
      <c r="L77" s="16">
        <f t="shared" si="3"/>
        <v>3850</v>
      </c>
      <c r="M77" s="186"/>
    </row>
    <row r="78" spans="2:13" ht="33.75" customHeight="1" x14ac:dyDescent="0.25">
      <c r="B78" s="176" t="s">
        <v>50</v>
      </c>
      <c r="C78" s="181" t="s">
        <v>51</v>
      </c>
      <c r="D78" s="184" t="s">
        <v>200</v>
      </c>
      <c r="E78" s="3">
        <v>285</v>
      </c>
      <c r="F78" s="148" t="s">
        <v>41</v>
      </c>
      <c r="G78" s="146" t="s">
        <v>26</v>
      </c>
      <c r="H78" s="149">
        <v>243</v>
      </c>
      <c r="I78" s="16">
        <v>95257.650999999998</v>
      </c>
      <c r="J78" s="16"/>
      <c r="K78" s="16"/>
      <c r="L78" s="16">
        <f t="shared" si="3"/>
        <v>95257.650999999998</v>
      </c>
      <c r="M78" s="141"/>
    </row>
    <row r="79" spans="2:13" ht="33.75" customHeight="1" x14ac:dyDescent="0.25">
      <c r="B79" s="187"/>
      <c r="C79" s="182"/>
      <c r="D79" s="186"/>
      <c r="E79" s="3">
        <v>285</v>
      </c>
      <c r="F79" s="3" t="s">
        <v>41</v>
      </c>
      <c r="G79" s="147" t="s">
        <v>26</v>
      </c>
      <c r="H79" s="150">
        <v>244</v>
      </c>
      <c r="I79" s="16">
        <v>50000</v>
      </c>
      <c r="J79" s="16">
        <v>60000</v>
      </c>
      <c r="K79" s="16">
        <v>0</v>
      </c>
      <c r="L79" s="16">
        <f t="shared" si="3"/>
        <v>110000</v>
      </c>
      <c r="M79" s="144"/>
    </row>
    <row r="80" spans="2:13" ht="63" x14ac:dyDescent="0.25">
      <c r="B80" s="177"/>
      <c r="C80" s="183"/>
      <c r="D80" s="144" t="s">
        <v>198</v>
      </c>
      <c r="E80" s="3">
        <v>281</v>
      </c>
      <c r="F80" s="3" t="s">
        <v>41</v>
      </c>
      <c r="G80" s="147" t="s">
        <v>204</v>
      </c>
      <c r="H80" s="85">
        <v>243</v>
      </c>
      <c r="I80" s="16">
        <v>20059.330999999998</v>
      </c>
      <c r="J80" s="16"/>
      <c r="K80" s="16"/>
      <c r="L80" s="16">
        <f t="shared" si="3"/>
        <v>20059.330999999998</v>
      </c>
      <c r="M80" s="144" t="s">
        <v>205</v>
      </c>
    </row>
    <row r="81" spans="2:15" ht="31.5" customHeight="1" x14ac:dyDescent="0.25">
      <c r="B81" s="122" t="s">
        <v>52</v>
      </c>
      <c r="C81" s="126" t="s">
        <v>170</v>
      </c>
      <c r="D81" s="144" t="s">
        <v>198</v>
      </c>
      <c r="E81" s="3">
        <v>281</v>
      </c>
      <c r="F81" s="3" t="s">
        <v>171</v>
      </c>
      <c r="G81" s="5" t="s">
        <v>172</v>
      </c>
      <c r="H81" s="3">
        <v>811</v>
      </c>
      <c r="I81" s="16">
        <v>14500</v>
      </c>
      <c r="J81" s="16">
        <v>14500</v>
      </c>
      <c r="K81" s="16">
        <v>14500</v>
      </c>
      <c r="L81" s="16">
        <f t="shared" si="3"/>
        <v>43500</v>
      </c>
      <c r="M81" s="116"/>
    </row>
    <row r="82" spans="2:15" x14ac:dyDescent="0.25">
      <c r="B82" s="176" t="s">
        <v>53</v>
      </c>
      <c r="C82" s="181" t="s">
        <v>54</v>
      </c>
      <c r="D82" s="184" t="s">
        <v>197</v>
      </c>
      <c r="E82" s="172">
        <v>283</v>
      </c>
      <c r="F82" s="172" t="s">
        <v>55</v>
      </c>
      <c r="G82" s="212" t="s">
        <v>139</v>
      </c>
      <c r="H82" s="127">
        <v>111</v>
      </c>
      <c r="I82" s="16"/>
      <c r="J82" s="16"/>
      <c r="K82" s="16"/>
      <c r="L82" s="16">
        <f t="shared" si="3"/>
        <v>0</v>
      </c>
      <c r="M82" s="184" t="s">
        <v>56</v>
      </c>
    </row>
    <row r="83" spans="2:15" ht="19.5" customHeight="1" x14ac:dyDescent="0.25">
      <c r="B83" s="187"/>
      <c r="C83" s="182"/>
      <c r="D83" s="185"/>
      <c r="E83" s="226"/>
      <c r="F83" s="226"/>
      <c r="G83" s="214"/>
      <c r="H83" s="127">
        <v>119</v>
      </c>
      <c r="I83" s="16"/>
      <c r="J83" s="16"/>
      <c r="K83" s="16"/>
      <c r="L83" s="16">
        <f t="shared" si="3"/>
        <v>0</v>
      </c>
      <c r="M83" s="185"/>
    </row>
    <row r="84" spans="2:15" x14ac:dyDescent="0.25">
      <c r="B84" s="187"/>
      <c r="C84" s="182"/>
      <c r="D84" s="185"/>
      <c r="E84" s="226"/>
      <c r="F84" s="226"/>
      <c r="G84" s="214"/>
      <c r="H84" s="127">
        <v>321</v>
      </c>
      <c r="I84" s="16"/>
      <c r="J84" s="16"/>
      <c r="K84" s="16"/>
      <c r="L84" s="16">
        <f t="shared" si="3"/>
        <v>0</v>
      </c>
      <c r="M84" s="185"/>
    </row>
    <row r="85" spans="2:15" x14ac:dyDescent="0.25">
      <c r="B85" s="187"/>
      <c r="C85" s="182"/>
      <c r="D85" s="185"/>
      <c r="E85" s="226"/>
      <c r="F85" s="226"/>
      <c r="G85" s="214"/>
      <c r="H85" s="127">
        <v>244</v>
      </c>
      <c r="I85" s="16">
        <v>5593.3</v>
      </c>
      <c r="J85" s="16">
        <v>5593.3</v>
      </c>
      <c r="K85" s="16">
        <v>5593.3</v>
      </c>
      <c r="L85" s="16">
        <f t="shared" si="3"/>
        <v>16779.900000000001</v>
      </c>
      <c r="M85" s="185"/>
    </row>
    <row r="86" spans="2:15" x14ac:dyDescent="0.25">
      <c r="B86" s="177"/>
      <c r="C86" s="183"/>
      <c r="D86" s="186"/>
      <c r="E86" s="173"/>
      <c r="F86" s="173"/>
      <c r="G86" s="238"/>
      <c r="H86" s="127">
        <v>612</v>
      </c>
      <c r="I86" s="16">
        <v>3089.9</v>
      </c>
      <c r="J86" s="16">
        <v>3089.9</v>
      </c>
      <c r="K86" s="16">
        <v>3089.9</v>
      </c>
      <c r="L86" s="16">
        <f t="shared" ref="L86:L100" si="5">SUM(I86:K86)</f>
        <v>9269.7000000000007</v>
      </c>
      <c r="M86" s="186"/>
    </row>
    <row r="87" spans="2:15" x14ac:dyDescent="0.25">
      <c r="B87" s="176" t="s">
        <v>57</v>
      </c>
      <c r="C87" s="181" t="s">
        <v>162</v>
      </c>
      <c r="D87" s="184" t="s">
        <v>197</v>
      </c>
      <c r="E87" s="172">
        <v>283</v>
      </c>
      <c r="F87" s="172" t="s">
        <v>55</v>
      </c>
      <c r="G87" s="212" t="s">
        <v>153</v>
      </c>
      <c r="H87" s="127">
        <v>244</v>
      </c>
      <c r="I87" s="16">
        <v>4767.2</v>
      </c>
      <c r="J87" s="16">
        <v>11193.856</v>
      </c>
      <c r="K87" s="16">
        <v>10261.419910000001</v>
      </c>
      <c r="L87" s="16">
        <f t="shared" si="5"/>
        <v>26222.475910000001</v>
      </c>
      <c r="M87" s="184" t="s">
        <v>157</v>
      </c>
    </row>
    <row r="88" spans="2:15" x14ac:dyDescent="0.25">
      <c r="B88" s="187"/>
      <c r="C88" s="183"/>
      <c r="D88" s="185"/>
      <c r="E88" s="222"/>
      <c r="F88" s="173"/>
      <c r="G88" s="221"/>
      <c r="H88" s="127">
        <v>612</v>
      </c>
      <c r="I88" s="16">
        <v>7175.2820000000002</v>
      </c>
      <c r="J88" s="16"/>
      <c r="K88" s="16"/>
      <c r="L88" s="16">
        <f t="shared" si="5"/>
        <v>7175.2820000000002</v>
      </c>
      <c r="M88" s="185"/>
    </row>
    <row r="89" spans="2:15" x14ac:dyDescent="0.25">
      <c r="B89" s="187"/>
      <c r="C89" s="181" t="s">
        <v>163</v>
      </c>
      <c r="D89" s="185"/>
      <c r="E89" s="172">
        <v>283</v>
      </c>
      <c r="F89" s="172" t="s">
        <v>55</v>
      </c>
      <c r="G89" s="212" t="s">
        <v>153</v>
      </c>
      <c r="H89" s="127">
        <v>244</v>
      </c>
      <c r="I89" s="16">
        <v>2348.0230000000001</v>
      </c>
      <c r="J89" s="16">
        <v>6296.5439999999999</v>
      </c>
      <c r="K89" s="16">
        <v>6560.5800900000004</v>
      </c>
      <c r="L89" s="16">
        <f t="shared" si="5"/>
        <v>15205.147089999999</v>
      </c>
      <c r="M89" s="185"/>
    </row>
    <row r="90" spans="2:15" x14ac:dyDescent="0.25">
      <c r="B90" s="187"/>
      <c r="C90" s="183"/>
      <c r="D90" s="185"/>
      <c r="E90" s="222"/>
      <c r="F90" s="173"/>
      <c r="G90" s="221"/>
      <c r="H90" s="127">
        <v>612</v>
      </c>
      <c r="I90" s="16">
        <v>3534.0949999999998</v>
      </c>
      <c r="J90" s="16"/>
      <c r="K90" s="16"/>
      <c r="L90" s="16">
        <f t="shared" si="5"/>
        <v>3534.0949999999998</v>
      </c>
      <c r="M90" s="185"/>
      <c r="O90" s="115"/>
    </row>
    <row r="91" spans="2:15" x14ac:dyDescent="0.25">
      <c r="B91" s="187"/>
      <c r="C91" s="181" t="s">
        <v>164</v>
      </c>
      <c r="D91" s="185"/>
      <c r="E91" s="172">
        <v>283</v>
      </c>
      <c r="F91" s="172" t="s">
        <v>55</v>
      </c>
      <c r="G91" s="212" t="s">
        <v>153</v>
      </c>
      <c r="H91" s="127">
        <v>244</v>
      </c>
      <c r="I91" s="16">
        <v>21.408709999999999</v>
      </c>
      <c r="J91" s="16">
        <v>52.629089999999998</v>
      </c>
      <c r="K91" s="16">
        <v>50.617849999999997</v>
      </c>
      <c r="L91" s="16">
        <f t="shared" si="5"/>
        <v>124.65565000000001</v>
      </c>
      <c r="M91" s="185"/>
    </row>
    <row r="92" spans="2:15" ht="21.75" customHeight="1" x14ac:dyDescent="0.25">
      <c r="B92" s="177"/>
      <c r="C92" s="183"/>
      <c r="D92" s="186"/>
      <c r="E92" s="222"/>
      <c r="F92" s="173"/>
      <c r="G92" s="221"/>
      <c r="H92" s="127">
        <v>612</v>
      </c>
      <c r="I92" s="16">
        <v>32.225999999999999</v>
      </c>
      <c r="J92" s="16"/>
      <c r="K92" s="16"/>
      <c r="L92" s="16">
        <f t="shared" si="5"/>
        <v>32.225999999999999</v>
      </c>
      <c r="M92" s="186"/>
    </row>
    <row r="93" spans="2:15" ht="30" customHeight="1" x14ac:dyDescent="0.25">
      <c r="B93" s="176" t="s">
        <v>58</v>
      </c>
      <c r="C93" s="181" t="s">
        <v>167</v>
      </c>
      <c r="D93" s="184" t="s">
        <v>197</v>
      </c>
      <c r="E93" s="172">
        <v>283</v>
      </c>
      <c r="F93" s="172" t="s">
        <v>41</v>
      </c>
      <c r="G93" s="188" t="s">
        <v>136</v>
      </c>
      <c r="H93" s="127">
        <v>244</v>
      </c>
      <c r="I93" s="16">
        <v>2859</v>
      </c>
      <c r="J93" s="16">
        <v>2859</v>
      </c>
      <c r="K93" s="16">
        <v>2859</v>
      </c>
      <c r="L93" s="16">
        <f t="shared" si="5"/>
        <v>8577</v>
      </c>
      <c r="M93" s="184" t="s">
        <v>169</v>
      </c>
    </row>
    <row r="94" spans="2:15" ht="27.75" customHeight="1" x14ac:dyDescent="0.25">
      <c r="B94" s="177"/>
      <c r="C94" s="183"/>
      <c r="D94" s="186"/>
      <c r="E94" s="173"/>
      <c r="F94" s="173"/>
      <c r="G94" s="190"/>
      <c r="H94" s="127">
        <v>612</v>
      </c>
      <c r="I94" s="16"/>
      <c r="J94" s="16"/>
      <c r="K94" s="16"/>
      <c r="L94" s="16"/>
      <c r="M94" s="185"/>
    </row>
    <row r="95" spans="2:15" ht="30.75" customHeight="1" x14ac:dyDescent="0.25">
      <c r="B95" s="176" t="s">
        <v>59</v>
      </c>
      <c r="C95" s="181" t="s">
        <v>168</v>
      </c>
      <c r="D95" s="184" t="s">
        <v>197</v>
      </c>
      <c r="E95" s="172">
        <v>283</v>
      </c>
      <c r="F95" s="172" t="s">
        <v>41</v>
      </c>
      <c r="G95" s="188" t="s">
        <v>137</v>
      </c>
      <c r="H95" s="127">
        <v>244</v>
      </c>
      <c r="I95" s="16">
        <v>3082.9</v>
      </c>
      <c r="J95" s="16">
        <v>3082.9</v>
      </c>
      <c r="K95" s="16">
        <v>3082.9</v>
      </c>
      <c r="L95" s="16">
        <f t="shared" si="5"/>
        <v>9248.7000000000007</v>
      </c>
      <c r="M95" s="186"/>
    </row>
    <row r="96" spans="2:15" ht="33" customHeight="1" x14ac:dyDescent="0.25">
      <c r="B96" s="177"/>
      <c r="C96" s="183"/>
      <c r="D96" s="186"/>
      <c r="E96" s="173"/>
      <c r="F96" s="173"/>
      <c r="G96" s="190"/>
      <c r="H96" s="127">
        <v>612</v>
      </c>
      <c r="I96" s="16"/>
      <c r="J96" s="16"/>
      <c r="K96" s="16"/>
      <c r="L96" s="16"/>
      <c r="M96" s="119"/>
    </row>
    <row r="97" spans="2:15" ht="24.75" customHeight="1" x14ac:dyDescent="0.25">
      <c r="B97" s="176" t="s">
        <v>146</v>
      </c>
      <c r="C97" s="181" t="s">
        <v>182</v>
      </c>
      <c r="D97" s="184" t="s">
        <v>197</v>
      </c>
      <c r="E97" s="202">
        <v>283</v>
      </c>
      <c r="F97" s="202" t="s">
        <v>41</v>
      </c>
      <c r="G97" s="178" t="s">
        <v>210</v>
      </c>
      <c r="H97" s="3">
        <v>111</v>
      </c>
      <c r="I97" s="16">
        <v>144</v>
      </c>
      <c r="J97" s="16">
        <v>144</v>
      </c>
      <c r="K97" s="16">
        <v>144</v>
      </c>
      <c r="L97" s="16">
        <f t="shared" si="5"/>
        <v>432</v>
      </c>
      <c r="M97" s="106"/>
    </row>
    <row r="98" spans="2:15" ht="24.75" customHeight="1" x14ac:dyDescent="0.25">
      <c r="B98" s="187"/>
      <c r="C98" s="182"/>
      <c r="D98" s="185"/>
      <c r="E98" s="203"/>
      <c r="F98" s="203"/>
      <c r="G98" s="179"/>
      <c r="H98" s="3">
        <v>119</v>
      </c>
      <c r="I98" s="16">
        <v>43.488</v>
      </c>
      <c r="J98" s="16">
        <v>43.488</v>
      </c>
      <c r="K98" s="16">
        <v>43.488</v>
      </c>
      <c r="L98" s="16"/>
      <c r="M98" s="106"/>
    </row>
    <row r="99" spans="2:15" ht="24" customHeight="1" x14ac:dyDescent="0.25">
      <c r="B99" s="177"/>
      <c r="C99" s="183"/>
      <c r="D99" s="186"/>
      <c r="E99" s="220"/>
      <c r="F99" s="220"/>
      <c r="G99" s="180"/>
      <c r="H99" s="3">
        <v>611</v>
      </c>
      <c r="I99" s="16">
        <v>351.61200000000002</v>
      </c>
      <c r="J99" s="16">
        <v>351.61200000000002</v>
      </c>
      <c r="K99" s="16">
        <v>351.61200000000002</v>
      </c>
      <c r="L99" s="16">
        <f t="shared" ref="L99" si="6">SUM(I99:K99)</f>
        <v>1054.836</v>
      </c>
      <c r="M99" s="106"/>
    </row>
    <row r="100" spans="2:15" ht="94.5" hidden="1" x14ac:dyDescent="0.25">
      <c r="B100" s="122" t="s">
        <v>147</v>
      </c>
      <c r="C100" s="126"/>
      <c r="D100" s="143" t="s">
        <v>197</v>
      </c>
      <c r="E100" s="3">
        <v>283</v>
      </c>
      <c r="F100" s="3" t="s">
        <v>41</v>
      </c>
      <c r="G100" s="5"/>
      <c r="H100" s="3">
        <v>244</v>
      </c>
      <c r="I100" s="16"/>
      <c r="J100" s="16"/>
      <c r="K100" s="16"/>
      <c r="L100" s="16">
        <f t="shared" si="5"/>
        <v>0</v>
      </c>
      <c r="M100" s="106"/>
    </row>
    <row r="101" spans="2:15" x14ac:dyDescent="0.25">
      <c r="B101" s="176" t="s">
        <v>151</v>
      </c>
      <c r="C101" s="181" t="s">
        <v>193</v>
      </c>
      <c r="D101" s="184" t="s">
        <v>197</v>
      </c>
      <c r="E101" s="202">
        <v>283</v>
      </c>
      <c r="F101" s="202" t="s">
        <v>55</v>
      </c>
      <c r="G101" s="178" t="s">
        <v>195</v>
      </c>
      <c r="H101" s="3">
        <v>244</v>
      </c>
      <c r="I101" s="16">
        <v>681.42499999999995</v>
      </c>
      <c r="J101" s="16">
        <v>681.42499999999995</v>
      </c>
      <c r="K101" s="16">
        <v>681.42499999999995</v>
      </c>
      <c r="L101" s="16">
        <f t="shared" ref="L101:L108" si="7">SUM(I101:K101)</f>
        <v>2044.2749999999999</v>
      </c>
      <c r="M101" s="184" t="s">
        <v>165</v>
      </c>
    </row>
    <row r="102" spans="2:15" x14ac:dyDescent="0.25">
      <c r="B102" s="187"/>
      <c r="C102" s="182"/>
      <c r="D102" s="185"/>
      <c r="E102" s="203"/>
      <c r="F102" s="203"/>
      <c r="G102" s="179"/>
      <c r="H102" s="3">
        <v>321</v>
      </c>
      <c r="I102" s="16">
        <v>754.375</v>
      </c>
      <c r="J102" s="16">
        <v>754.375</v>
      </c>
      <c r="K102" s="16">
        <v>754.375</v>
      </c>
      <c r="L102" s="16">
        <f t="shared" si="7"/>
        <v>2263.125</v>
      </c>
      <c r="M102" s="185"/>
    </row>
    <row r="103" spans="2:15" x14ac:dyDescent="0.25">
      <c r="B103" s="187"/>
      <c r="C103" s="183"/>
      <c r="D103" s="185"/>
      <c r="E103" s="203"/>
      <c r="F103" s="203"/>
      <c r="G103" s="180"/>
      <c r="H103" s="3">
        <v>612</v>
      </c>
      <c r="I103" s="16">
        <v>2380</v>
      </c>
      <c r="J103" s="16">
        <v>2380</v>
      </c>
      <c r="K103" s="16">
        <v>2380</v>
      </c>
      <c r="L103" s="16">
        <f t="shared" si="7"/>
        <v>7140</v>
      </c>
      <c r="M103" s="185"/>
    </row>
    <row r="104" spans="2:15" x14ac:dyDescent="0.25">
      <c r="B104" s="187"/>
      <c r="C104" s="181" t="s">
        <v>194</v>
      </c>
      <c r="D104" s="185"/>
      <c r="E104" s="203"/>
      <c r="F104" s="203"/>
      <c r="G104" s="178" t="s">
        <v>196</v>
      </c>
      <c r="H104" s="3">
        <v>244</v>
      </c>
      <c r="I104" s="16">
        <v>2.0370499999999998</v>
      </c>
      <c r="J104" s="16"/>
      <c r="K104" s="16"/>
      <c r="L104" s="16">
        <f t="shared" si="7"/>
        <v>2.0370499999999998</v>
      </c>
      <c r="M104" s="185"/>
    </row>
    <row r="105" spans="2:15" x14ac:dyDescent="0.25">
      <c r="B105" s="187"/>
      <c r="C105" s="182"/>
      <c r="D105" s="185"/>
      <c r="E105" s="203"/>
      <c r="F105" s="203"/>
      <c r="G105" s="179"/>
      <c r="H105" s="3">
        <v>321</v>
      </c>
      <c r="I105" s="16">
        <v>1.6870700000000001</v>
      </c>
      <c r="J105" s="16"/>
      <c r="K105" s="16"/>
      <c r="L105" s="16">
        <f t="shared" si="7"/>
        <v>1.6870700000000001</v>
      </c>
      <c r="M105" s="185"/>
    </row>
    <row r="106" spans="2:15" x14ac:dyDescent="0.25">
      <c r="B106" s="177"/>
      <c r="C106" s="183"/>
      <c r="D106" s="186"/>
      <c r="E106" s="220"/>
      <c r="F106" s="220"/>
      <c r="G106" s="180"/>
      <c r="H106" s="3">
        <v>612</v>
      </c>
      <c r="I106" s="16">
        <v>6.98956</v>
      </c>
      <c r="J106" s="16"/>
      <c r="K106" s="16"/>
      <c r="L106" s="16">
        <f t="shared" si="7"/>
        <v>6.98956</v>
      </c>
      <c r="M106" s="186"/>
    </row>
    <row r="107" spans="2:15" ht="24" customHeight="1" x14ac:dyDescent="0.25">
      <c r="B107" s="176" t="s">
        <v>152</v>
      </c>
      <c r="C107" s="181" t="s">
        <v>213</v>
      </c>
      <c r="D107" s="184" t="s">
        <v>197</v>
      </c>
      <c r="E107" s="202">
        <v>283</v>
      </c>
      <c r="F107" s="202" t="s">
        <v>41</v>
      </c>
      <c r="G107" s="152" t="s">
        <v>209</v>
      </c>
      <c r="H107" s="3">
        <v>244</v>
      </c>
      <c r="I107" s="16">
        <v>1388.1602800000001</v>
      </c>
      <c r="J107" s="16"/>
      <c r="K107" s="16"/>
      <c r="L107" s="16">
        <f t="shared" si="7"/>
        <v>1388.1602800000001</v>
      </c>
      <c r="M107" s="184" t="s">
        <v>165</v>
      </c>
    </row>
    <row r="108" spans="2:15" ht="23.25" customHeight="1" x14ac:dyDescent="0.25">
      <c r="B108" s="187"/>
      <c r="C108" s="182"/>
      <c r="D108" s="185"/>
      <c r="E108" s="203"/>
      <c r="F108" s="203"/>
      <c r="G108" s="152" t="s">
        <v>209</v>
      </c>
      <c r="H108" s="3">
        <v>244</v>
      </c>
      <c r="I108" s="16">
        <v>154.24002999999999</v>
      </c>
      <c r="J108" s="16"/>
      <c r="K108" s="16"/>
      <c r="L108" s="16">
        <f t="shared" si="7"/>
        <v>154.24002999999999</v>
      </c>
      <c r="M108" s="185"/>
    </row>
    <row r="109" spans="2:15" ht="15.75" customHeight="1" x14ac:dyDescent="0.25">
      <c r="B109" s="217" t="s">
        <v>60</v>
      </c>
      <c r="C109" s="218"/>
      <c r="D109" s="89"/>
      <c r="E109" s="89"/>
      <c r="F109" s="89"/>
      <c r="G109" s="90"/>
      <c r="H109" s="89"/>
      <c r="I109" s="91">
        <f>SUM(I37:I108)</f>
        <v>1097374.7537699994</v>
      </c>
      <c r="J109" s="91">
        <f>SUM(J37:J108)</f>
        <v>957956.04700000002</v>
      </c>
      <c r="K109" s="91">
        <f>SUM(K37:K108)</f>
        <v>895113.24700000009</v>
      </c>
      <c r="L109" s="91">
        <f>SUM(L37:L108)</f>
        <v>2950313.5837700004</v>
      </c>
      <c r="M109" s="92"/>
      <c r="O109" s="7"/>
    </row>
    <row r="110" spans="2:15" x14ac:dyDescent="0.25">
      <c r="B110" s="93" t="s">
        <v>61</v>
      </c>
      <c r="C110" s="94"/>
      <c r="D110" s="94"/>
      <c r="E110" s="94"/>
      <c r="F110" s="94"/>
      <c r="G110" s="95"/>
      <c r="H110" s="94"/>
      <c r="I110" s="96"/>
      <c r="J110" s="96"/>
      <c r="K110" s="96"/>
      <c r="L110" s="96"/>
      <c r="M110" s="97"/>
      <c r="O110" s="7"/>
    </row>
    <row r="111" spans="2:15" x14ac:dyDescent="0.25">
      <c r="B111" s="188" t="s">
        <v>62</v>
      </c>
      <c r="C111" s="184" t="s">
        <v>25</v>
      </c>
      <c r="D111" s="210" t="s">
        <v>197</v>
      </c>
      <c r="E111" s="200" t="s">
        <v>206</v>
      </c>
      <c r="F111" s="200" t="s">
        <v>134</v>
      </c>
      <c r="G111" s="200" t="s">
        <v>26</v>
      </c>
      <c r="H111" s="120">
        <v>614</v>
      </c>
      <c r="I111" s="16">
        <v>207087.02600000001</v>
      </c>
      <c r="J111" s="16">
        <v>207087.02600000001</v>
      </c>
      <c r="K111" s="16">
        <v>207087.02600000001</v>
      </c>
      <c r="L111" s="16">
        <f t="shared" ref="L111:L120" si="8">SUM(I111:K111)</f>
        <v>621261.07799999998</v>
      </c>
      <c r="M111" s="219" t="s">
        <v>63</v>
      </c>
    </row>
    <row r="112" spans="2:15" s="36" customFormat="1" x14ac:dyDescent="0.25">
      <c r="B112" s="189"/>
      <c r="C112" s="185"/>
      <c r="D112" s="210"/>
      <c r="E112" s="200"/>
      <c r="F112" s="200"/>
      <c r="G112" s="200"/>
      <c r="H112" s="120">
        <v>612</v>
      </c>
      <c r="I112" s="16"/>
      <c r="J112" s="16"/>
      <c r="K112" s="16"/>
      <c r="L112" s="16">
        <f t="shared" si="8"/>
        <v>0</v>
      </c>
      <c r="M112" s="219"/>
    </row>
    <row r="113" spans="2:15" s="37" customFormat="1" ht="15.75" customHeight="1" x14ac:dyDescent="0.25">
      <c r="B113" s="189"/>
      <c r="C113" s="185"/>
      <c r="D113" s="210"/>
      <c r="E113" s="200"/>
      <c r="F113" s="200"/>
      <c r="G113" s="200"/>
      <c r="H113" s="120">
        <v>614</v>
      </c>
      <c r="I113" s="16"/>
      <c r="J113" s="16"/>
      <c r="K113" s="16"/>
      <c r="L113" s="16">
        <f t="shared" si="8"/>
        <v>0</v>
      </c>
      <c r="M113" s="219"/>
    </row>
    <row r="114" spans="2:15" s="37" customFormat="1" x14ac:dyDescent="0.25">
      <c r="B114" s="189"/>
      <c r="C114" s="185"/>
      <c r="D114" s="210"/>
      <c r="E114" s="200"/>
      <c r="F114" s="200"/>
      <c r="G114" s="142" t="s">
        <v>72</v>
      </c>
      <c r="H114" s="120">
        <v>614</v>
      </c>
      <c r="I114" s="16"/>
      <c r="J114" s="16"/>
      <c r="K114" s="16"/>
      <c r="L114" s="16">
        <f t="shared" si="8"/>
        <v>0</v>
      </c>
      <c r="M114" s="219"/>
    </row>
    <row r="115" spans="2:15" s="37" customFormat="1" x14ac:dyDescent="0.25">
      <c r="B115" s="207" t="s">
        <v>160</v>
      </c>
      <c r="C115" s="210" t="s">
        <v>161</v>
      </c>
      <c r="D115" s="210"/>
      <c r="E115" s="200"/>
      <c r="F115" s="200"/>
      <c r="G115" s="176" t="s">
        <v>159</v>
      </c>
      <c r="H115" s="120">
        <v>611</v>
      </c>
      <c r="I115" s="16"/>
      <c r="J115" s="16"/>
      <c r="K115" s="16"/>
      <c r="L115" s="16">
        <f t="shared" si="8"/>
        <v>0</v>
      </c>
      <c r="M115" s="219"/>
    </row>
    <row r="116" spans="2:15" s="37" customFormat="1" x14ac:dyDescent="0.25">
      <c r="B116" s="207"/>
      <c r="C116" s="210"/>
      <c r="D116" s="210"/>
      <c r="E116" s="200"/>
      <c r="F116" s="200"/>
      <c r="G116" s="187"/>
      <c r="H116" s="120">
        <v>614</v>
      </c>
      <c r="I116" s="16"/>
      <c r="J116" s="16"/>
      <c r="K116" s="16"/>
      <c r="L116" s="16"/>
      <c r="M116" s="219"/>
    </row>
    <row r="117" spans="2:15" s="40" customFormat="1" x14ac:dyDescent="0.25">
      <c r="B117" s="207"/>
      <c r="C117" s="210"/>
      <c r="D117" s="210"/>
      <c r="E117" s="200"/>
      <c r="F117" s="200"/>
      <c r="G117" s="187"/>
      <c r="H117" s="120">
        <v>615</v>
      </c>
      <c r="I117" s="16"/>
      <c r="J117" s="16"/>
      <c r="K117" s="16"/>
      <c r="L117" s="16">
        <f t="shared" si="8"/>
        <v>0</v>
      </c>
      <c r="M117" s="219"/>
    </row>
    <row r="118" spans="2:15" ht="15.75" customHeight="1" x14ac:dyDescent="0.25">
      <c r="B118" s="207"/>
      <c r="C118" s="210"/>
      <c r="D118" s="210"/>
      <c r="E118" s="200"/>
      <c r="F118" s="200"/>
      <c r="G118" s="187"/>
      <c r="H118" s="120">
        <v>625</v>
      </c>
      <c r="I118" s="16"/>
      <c r="J118" s="16"/>
      <c r="K118" s="16"/>
      <c r="L118" s="16">
        <f t="shared" si="8"/>
        <v>0</v>
      </c>
      <c r="M118" s="219"/>
    </row>
    <row r="119" spans="2:15" ht="15.75" customHeight="1" x14ac:dyDescent="0.25">
      <c r="B119" s="207"/>
      <c r="C119" s="210"/>
      <c r="D119" s="210"/>
      <c r="E119" s="200"/>
      <c r="F119" s="200"/>
      <c r="G119" s="187"/>
      <c r="H119" s="120">
        <v>635</v>
      </c>
      <c r="I119" s="16"/>
      <c r="J119" s="16"/>
      <c r="K119" s="16"/>
      <c r="L119" s="16">
        <f t="shared" si="8"/>
        <v>0</v>
      </c>
      <c r="M119" s="219"/>
      <c r="O119" s="40"/>
    </row>
    <row r="120" spans="2:15" x14ac:dyDescent="0.25">
      <c r="B120" s="207"/>
      <c r="C120" s="210"/>
      <c r="D120" s="210"/>
      <c r="E120" s="200"/>
      <c r="F120" s="200"/>
      <c r="G120" s="177"/>
      <c r="H120" s="120">
        <v>816</v>
      </c>
      <c r="I120" s="16"/>
      <c r="J120" s="16"/>
      <c r="K120" s="16"/>
      <c r="L120" s="16">
        <f t="shared" si="8"/>
        <v>0</v>
      </c>
      <c r="M120" s="219"/>
      <c r="O120" s="40"/>
    </row>
    <row r="121" spans="2:15" x14ac:dyDescent="0.25">
      <c r="B121" s="200" t="s">
        <v>135</v>
      </c>
      <c r="C121" s="201" t="s">
        <v>144</v>
      </c>
      <c r="D121" s="184" t="s">
        <v>200</v>
      </c>
      <c r="E121" s="202">
        <v>285</v>
      </c>
      <c r="F121" s="202" t="s">
        <v>134</v>
      </c>
      <c r="G121" s="176" t="s">
        <v>26</v>
      </c>
      <c r="H121" s="3">
        <v>243</v>
      </c>
      <c r="I121" s="16"/>
      <c r="J121" s="16"/>
      <c r="K121" s="16"/>
      <c r="L121" s="16">
        <f t="shared" ref="L121:L122" si="9">SUM(I121:K121)</f>
        <v>0</v>
      </c>
      <c r="M121" s="116"/>
      <c r="O121" s="40"/>
    </row>
    <row r="122" spans="2:15" x14ac:dyDescent="0.25">
      <c r="B122" s="200"/>
      <c r="C122" s="201"/>
      <c r="D122" s="185"/>
      <c r="E122" s="203"/>
      <c r="F122" s="203"/>
      <c r="G122" s="177"/>
      <c r="H122" s="3">
        <v>414</v>
      </c>
      <c r="I122" s="16">
        <v>35202.822370000002</v>
      </c>
      <c r="J122" s="16"/>
      <c r="K122" s="16"/>
      <c r="L122" s="16">
        <f t="shared" si="9"/>
        <v>35202.822370000002</v>
      </c>
      <c r="M122" s="84" t="s">
        <v>192</v>
      </c>
      <c r="O122" s="40"/>
    </row>
    <row r="123" spans="2:15" x14ac:dyDescent="0.25">
      <c r="B123" s="204" t="s">
        <v>64</v>
      </c>
      <c r="C123" s="205"/>
      <c r="D123" s="98"/>
      <c r="E123" s="99"/>
      <c r="F123" s="99"/>
      <c r="G123" s="90"/>
      <c r="H123" s="99"/>
      <c r="I123" s="91">
        <f>SUM(I111:I122)</f>
        <v>242289.84837000002</v>
      </c>
      <c r="J123" s="91">
        <f t="shared" ref="J123:L123" si="10">SUM(J111:J122)</f>
        <v>207087.02600000001</v>
      </c>
      <c r="K123" s="91">
        <f t="shared" si="10"/>
        <v>207087.02600000001</v>
      </c>
      <c r="L123" s="91">
        <f t="shared" si="10"/>
        <v>656463.90036999993</v>
      </c>
      <c r="M123" s="100"/>
      <c r="O123" s="40"/>
    </row>
    <row r="124" spans="2:15" x14ac:dyDescent="0.25">
      <c r="B124" s="206">
        <v>4</v>
      </c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4"/>
      <c r="O124" s="40"/>
    </row>
    <row r="125" spans="2:15" x14ac:dyDescent="0.25">
      <c r="B125" s="207" t="s">
        <v>65</v>
      </c>
      <c r="C125" s="208" t="s">
        <v>66</v>
      </c>
      <c r="D125" s="210" t="s">
        <v>197</v>
      </c>
      <c r="E125" s="211">
        <v>283</v>
      </c>
      <c r="F125" s="155" t="s">
        <v>21</v>
      </c>
      <c r="G125" s="212" t="s">
        <v>67</v>
      </c>
      <c r="H125" s="127">
        <v>244</v>
      </c>
      <c r="I125" s="39">
        <v>180</v>
      </c>
      <c r="J125" s="39"/>
      <c r="K125" s="39"/>
      <c r="L125" s="16">
        <f>SUM(I125:K125)</f>
        <v>180</v>
      </c>
      <c r="M125" s="215" t="s">
        <v>68</v>
      </c>
      <c r="O125" s="40"/>
    </row>
    <row r="126" spans="2:15" x14ac:dyDescent="0.25">
      <c r="B126" s="207"/>
      <c r="C126" s="209"/>
      <c r="D126" s="210"/>
      <c r="E126" s="211"/>
      <c r="F126" s="211" t="s">
        <v>41</v>
      </c>
      <c r="G126" s="213"/>
      <c r="H126" s="127">
        <v>244</v>
      </c>
      <c r="I126" s="39">
        <f>2979-180</f>
        <v>2799</v>
      </c>
      <c r="J126" s="39">
        <v>2979</v>
      </c>
      <c r="K126" s="39">
        <v>2979</v>
      </c>
      <c r="L126" s="16">
        <f t="shared" ref="L126:L127" si="11">SUM(I126:K126)</f>
        <v>8757</v>
      </c>
      <c r="M126" s="215"/>
      <c r="O126" s="40"/>
    </row>
    <row r="127" spans="2:15" x14ac:dyDescent="0.25">
      <c r="B127" s="207"/>
      <c r="C127" s="209"/>
      <c r="D127" s="210"/>
      <c r="E127" s="211"/>
      <c r="F127" s="216"/>
      <c r="G127" s="213"/>
      <c r="H127" s="127">
        <v>611</v>
      </c>
      <c r="I127" s="77">
        <v>1300</v>
      </c>
      <c r="J127" s="77">
        <v>1300</v>
      </c>
      <c r="K127" s="77">
        <v>1300</v>
      </c>
      <c r="L127" s="16">
        <f t="shared" si="11"/>
        <v>3900</v>
      </c>
      <c r="M127" s="215"/>
    </row>
    <row r="128" spans="2:15" ht="63" customHeight="1" x14ac:dyDescent="0.25">
      <c r="B128" s="207"/>
      <c r="C128" s="209"/>
      <c r="D128" s="210"/>
      <c r="E128" s="211"/>
      <c r="F128" s="124" t="s">
        <v>134</v>
      </c>
      <c r="G128" s="214"/>
      <c r="H128" s="127">
        <v>614</v>
      </c>
      <c r="I128" s="77">
        <v>2250</v>
      </c>
      <c r="J128" s="77">
        <v>2250</v>
      </c>
      <c r="K128" s="77">
        <v>2250</v>
      </c>
      <c r="L128" s="16">
        <f>SUM(I128:K128)</f>
        <v>6750</v>
      </c>
      <c r="M128" s="215"/>
    </row>
    <row r="129" spans="2:13" x14ac:dyDescent="0.25">
      <c r="B129" s="191" t="s">
        <v>69</v>
      </c>
      <c r="C129" s="191"/>
      <c r="D129" s="101"/>
      <c r="E129" s="101"/>
      <c r="F129" s="101"/>
      <c r="G129" s="102"/>
      <c r="H129" s="101"/>
      <c r="I129" s="91">
        <f>SUM(I125:I128)</f>
        <v>6529</v>
      </c>
      <c r="J129" s="91">
        <f t="shared" ref="J129:L129" si="12">SUM(J125:J128)</f>
        <v>6529</v>
      </c>
      <c r="K129" s="91">
        <f t="shared" si="12"/>
        <v>6529</v>
      </c>
      <c r="L129" s="91">
        <f t="shared" si="12"/>
        <v>19587</v>
      </c>
      <c r="M129" s="103"/>
    </row>
    <row r="130" spans="2:13" ht="15.75" customHeight="1" x14ac:dyDescent="0.25">
      <c r="B130" s="192" t="s">
        <v>70</v>
      </c>
      <c r="C130" s="193"/>
      <c r="D130" s="193"/>
      <c r="E130" s="193"/>
      <c r="F130" s="193"/>
      <c r="G130" s="193"/>
      <c r="H130" s="193"/>
      <c r="I130" s="194"/>
      <c r="J130" s="41"/>
      <c r="K130" s="41"/>
      <c r="L130" s="4"/>
      <c r="M130" s="4"/>
    </row>
    <row r="131" spans="2:13" x14ac:dyDescent="0.25">
      <c r="B131" s="176" t="s">
        <v>71</v>
      </c>
      <c r="C131" s="195" t="s">
        <v>183</v>
      </c>
      <c r="D131" s="184" t="s">
        <v>197</v>
      </c>
      <c r="E131" s="184">
        <v>283</v>
      </c>
      <c r="F131" s="184" t="s">
        <v>94</v>
      </c>
      <c r="G131" s="200" t="s">
        <v>72</v>
      </c>
      <c r="H131" s="120">
        <v>111</v>
      </c>
      <c r="I131" s="16">
        <v>1394.7429999999999</v>
      </c>
      <c r="J131" s="16">
        <v>1394.7429999999999</v>
      </c>
      <c r="K131" s="16">
        <v>1394.7429999999999</v>
      </c>
      <c r="L131" s="16">
        <f t="shared" ref="L131:L138" si="13">SUM(I131:K131)</f>
        <v>4184.2289999999994</v>
      </c>
      <c r="M131" s="184" t="s">
        <v>73</v>
      </c>
    </row>
    <row r="132" spans="2:13" x14ac:dyDescent="0.25">
      <c r="B132" s="187"/>
      <c r="C132" s="196"/>
      <c r="D132" s="185"/>
      <c r="E132" s="185"/>
      <c r="F132" s="185"/>
      <c r="G132" s="200"/>
      <c r="H132" s="120">
        <v>112</v>
      </c>
      <c r="I132" s="16"/>
      <c r="J132" s="16"/>
      <c r="K132" s="16"/>
      <c r="L132" s="16">
        <f t="shared" si="13"/>
        <v>0</v>
      </c>
      <c r="M132" s="185"/>
    </row>
    <row r="133" spans="2:13" x14ac:dyDescent="0.25">
      <c r="B133" s="187"/>
      <c r="C133" s="196"/>
      <c r="D133" s="185"/>
      <c r="E133" s="185"/>
      <c r="F133" s="185"/>
      <c r="G133" s="200"/>
      <c r="H133" s="120">
        <v>119</v>
      </c>
      <c r="I133" s="16">
        <v>421.21199999999999</v>
      </c>
      <c r="J133" s="16">
        <v>421.21199999999999</v>
      </c>
      <c r="K133" s="16">
        <v>421.21199999999999</v>
      </c>
      <c r="L133" s="16">
        <f t="shared" si="13"/>
        <v>1263.636</v>
      </c>
      <c r="M133" s="185"/>
    </row>
    <row r="134" spans="2:13" x14ac:dyDescent="0.25">
      <c r="B134" s="187"/>
      <c r="C134" s="196"/>
      <c r="D134" s="185"/>
      <c r="E134" s="185"/>
      <c r="F134" s="185"/>
      <c r="G134" s="200"/>
      <c r="H134" s="120">
        <v>611</v>
      </c>
      <c r="I134" s="16">
        <v>1344.5029999999999</v>
      </c>
      <c r="J134" s="16">
        <v>1344.5029999999999</v>
      </c>
      <c r="K134" s="16">
        <v>1344.5029999999999</v>
      </c>
      <c r="L134" s="16">
        <f t="shared" si="13"/>
        <v>4033.509</v>
      </c>
      <c r="M134" s="185"/>
    </row>
    <row r="135" spans="2:13" ht="15.75" customHeight="1" x14ac:dyDescent="0.25">
      <c r="B135" s="187"/>
      <c r="C135" s="196"/>
      <c r="D135" s="185"/>
      <c r="E135" s="185"/>
      <c r="F135" s="185"/>
      <c r="G135" s="200"/>
      <c r="H135" s="120">
        <v>244</v>
      </c>
      <c r="I135" s="16"/>
      <c r="J135" s="16"/>
      <c r="K135" s="16"/>
      <c r="L135" s="16">
        <f t="shared" si="13"/>
        <v>0</v>
      </c>
      <c r="M135" s="185"/>
    </row>
    <row r="136" spans="2:13" x14ac:dyDescent="0.25">
      <c r="B136" s="187"/>
      <c r="C136" s="196"/>
      <c r="D136" s="185"/>
      <c r="E136" s="185"/>
      <c r="F136" s="185"/>
      <c r="G136" s="121" t="s">
        <v>27</v>
      </c>
      <c r="H136" s="120">
        <v>244</v>
      </c>
      <c r="I136" s="16">
        <v>699.40336000000002</v>
      </c>
      <c r="J136" s="16">
        <v>701.11800000000005</v>
      </c>
      <c r="K136" s="16">
        <v>701.11800000000005</v>
      </c>
      <c r="L136" s="16">
        <f t="shared" si="13"/>
        <v>2101.6393600000001</v>
      </c>
      <c r="M136" s="185"/>
    </row>
    <row r="137" spans="2:13" x14ac:dyDescent="0.25">
      <c r="B137" s="187"/>
      <c r="C137" s="196"/>
      <c r="D137" s="185"/>
      <c r="E137" s="185"/>
      <c r="F137" s="185"/>
      <c r="G137" s="121" t="s">
        <v>80</v>
      </c>
      <c r="H137" s="120">
        <v>244</v>
      </c>
      <c r="I137" s="16">
        <v>653</v>
      </c>
      <c r="J137" s="16">
        <v>653</v>
      </c>
      <c r="K137" s="16">
        <v>653</v>
      </c>
      <c r="L137" s="16">
        <f t="shared" si="13"/>
        <v>1959</v>
      </c>
      <c r="M137" s="185"/>
    </row>
    <row r="138" spans="2:13" x14ac:dyDescent="0.25">
      <c r="B138" s="187"/>
      <c r="C138" s="196"/>
      <c r="D138" s="185"/>
      <c r="E138" s="185"/>
      <c r="F138" s="185"/>
      <c r="G138" s="121" t="s">
        <v>27</v>
      </c>
      <c r="H138" s="120">
        <v>612</v>
      </c>
      <c r="I138" s="16">
        <v>1289.0119999999999</v>
      </c>
      <c r="J138" s="16">
        <v>1289.0119999999999</v>
      </c>
      <c r="K138" s="16">
        <v>1289.0119999999999</v>
      </c>
      <c r="L138" s="16">
        <f t="shared" si="13"/>
        <v>3867.0360000000001</v>
      </c>
      <c r="M138" s="185"/>
    </row>
    <row r="139" spans="2:13" ht="23.25" customHeight="1" x14ac:dyDescent="0.25">
      <c r="B139" s="188" t="s">
        <v>74</v>
      </c>
      <c r="C139" s="181" t="s">
        <v>176</v>
      </c>
      <c r="D139" s="184" t="s">
        <v>197</v>
      </c>
      <c r="E139" s="176" t="s">
        <v>206</v>
      </c>
      <c r="F139" s="176" t="s">
        <v>94</v>
      </c>
      <c r="G139" s="176" t="s">
        <v>75</v>
      </c>
      <c r="H139" s="122" t="s">
        <v>14</v>
      </c>
      <c r="I139" s="16">
        <v>10000</v>
      </c>
      <c r="J139" s="16">
        <v>10000</v>
      </c>
      <c r="K139" s="16">
        <v>10000</v>
      </c>
      <c r="L139" s="16">
        <f t="shared" ref="L139:L158" si="14">SUM(I139:K139)</f>
        <v>30000</v>
      </c>
      <c r="M139" s="185"/>
    </row>
    <row r="140" spans="2:13" ht="21.75" customHeight="1" x14ac:dyDescent="0.25">
      <c r="B140" s="190"/>
      <c r="C140" s="183"/>
      <c r="D140" s="186"/>
      <c r="E140" s="177"/>
      <c r="F140" s="177"/>
      <c r="G140" s="177"/>
      <c r="H140" s="122" t="s">
        <v>184</v>
      </c>
      <c r="I140" s="16"/>
      <c r="J140" s="16"/>
      <c r="K140" s="16"/>
      <c r="L140" s="16">
        <f t="shared" si="14"/>
        <v>0</v>
      </c>
      <c r="M140" s="185"/>
    </row>
    <row r="141" spans="2:13" ht="19.5" customHeight="1" x14ac:dyDescent="0.25">
      <c r="B141" s="188" t="s">
        <v>76</v>
      </c>
      <c r="C141" s="181" t="s">
        <v>185</v>
      </c>
      <c r="D141" s="184" t="s">
        <v>197</v>
      </c>
      <c r="E141" s="176" t="s">
        <v>206</v>
      </c>
      <c r="F141" s="176" t="s">
        <v>94</v>
      </c>
      <c r="G141" s="176" t="s">
        <v>143</v>
      </c>
      <c r="H141" s="122" t="s">
        <v>14</v>
      </c>
      <c r="I141" s="16"/>
      <c r="J141" s="16"/>
      <c r="K141" s="16"/>
      <c r="L141" s="16">
        <f t="shared" si="14"/>
        <v>0</v>
      </c>
      <c r="M141" s="185"/>
    </row>
    <row r="142" spans="2:13" x14ac:dyDescent="0.25">
      <c r="B142" s="189"/>
      <c r="C142" s="182"/>
      <c r="D142" s="185"/>
      <c r="E142" s="187"/>
      <c r="F142" s="187"/>
      <c r="G142" s="187"/>
      <c r="H142" s="122" t="s">
        <v>184</v>
      </c>
      <c r="I142" s="16"/>
      <c r="J142" s="16"/>
      <c r="K142" s="16"/>
      <c r="L142" s="16">
        <f t="shared" si="14"/>
        <v>0</v>
      </c>
      <c r="M142" s="185"/>
    </row>
    <row r="143" spans="2:13" x14ac:dyDescent="0.25">
      <c r="B143" s="190"/>
      <c r="C143" s="183"/>
      <c r="D143" s="186"/>
      <c r="E143" s="177"/>
      <c r="F143" s="177"/>
      <c r="G143" s="177"/>
      <c r="H143" s="122" t="s">
        <v>158</v>
      </c>
      <c r="I143" s="16">
        <v>3184.8310200000001</v>
      </c>
      <c r="J143" s="16"/>
      <c r="K143" s="16"/>
      <c r="L143" s="16">
        <f t="shared" si="14"/>
        <v>3184.8310200000001</v>
      </c>
      <c r="M143" s="185"/>
    </row>
    <row r="144" spans="2:13" s="45" customFormat="1" x14ac:dyDescent="0.25">
      <c r="B144" s="188" t="s">
        <v>77</v>
      </c>
      <c r="C144" s="181" t="s">
        <v>154</v>
      </c>
      <c r="D144" s="184" t="s">
        <v>197</v>
      </c>
      <c r="E144" s="176" t="s">
        <v>206</v>
      </c>
      <c r="F144" s="176" t="s">
        <v>174</v>
      </c>
      <c r="G144" s="176" t="s">
        <v>143</v>
      </c>
      <c r="H144" s="122" t="s">
        <v>14</v>
      </c>
      <c r="I144" s="16">
        <f>14058.7-3184.83102</f>
        <v>10873.868980000001</v>
      </c>
      <c r="J144" s="16">
        <v>14058.7</v>
      </c>
      <c r="K144" s="16">
        <v>14058.7</v>
      </c>
      <c r="L144" s="16">
        <f>SUM(I144:K144)</f>
        <v>38991.268980000008</v>
      </c>
      <c r="M144" s="186"/>
    </row>
    <row r="145" spans="2:15" s="13" customFormat="1" x14ac:dyDescent="0.25">
      <c r="B145" s="189"/>
      <c r="C145" s="182"/>
      <c r="D145" s="185"/>
      <c r="E145" s="187"/>
      <c r="F145" s="187"/>
      <c r="G145" s="187"/>
      <c r="H145" s="122" t="s">
        <v>166</v>
      </c>
      <c r="I145" s="16"/>
      <c r="J145" s="16"/>
      <c r="K145" s="16"/>
      <c r="L145" s="16">
        <f>SUM(I145:K145)</f>
        <v>0</v>
      </c>
      <c r="M145" s="119"/>
    </row>
    <row r="146" spans="2:15" x14ac:dyDescent="0.25">
      <c r="B146" s="189"/>
      <c r="C146" s="182"/>
      <c r="D146" s="185"/>
      <c r="E146" s="187"/>
      <c r="F146" s="187"/>
      <c r="G146" s="187"/>
      <c r="H146" s="122" t="s">
        <v>141</v>
      </c>
      <c r="I146" s="16">
        <v>215.899</v>
      </c>
      <c r="J146" s="16">
        <v>215.899</v>
      </c>
      <c r="K146" s="16">
        <v>215.899</v>
      </c>
      <c r="L146" s="16">
        <f t="shared" ref="L146:L147" si="15">SUM(I146:K146)</f>
        <v>647.697</v>
      </c>
      <c r="M146" s="119"/>
    </row>
    <row r="147" spans="2:15" x14ac:dyDescent="0.25">
      <c r="B147" s="190"/>
      <c r="C147" s="183"/>
      <c r="D147" s="186"/>
      <c r="E147" s="177"/>
      <c r="F147" s="177"/>
      <c r="G147" s="177"/>
      <c r="H147" s="122" t="s">
        <v>142</v>
      </c>
      <c r="I147" s="16">
        <v>65.200999999999993</v>
      </c>
      <c r="J147" s="16">
        <v>65.200999999999993</v>
      </c>
      <c r="K147" s="16">
        <v>65.200999999999993</v>
      </c>
      <c r="L147" s="16">
        <f t="shared" si="15"/>
        <v>195.60299999999998</v>
      </c>
      <c r="M147" s="119"/>
    </row>
    <row r="148" spans="2:15" x14ac:dyDescent="0.25">
      <c r="B148" s="188" t="s">
        <v>78</v>
      </c>
      <c r="C148" s="181" t="s">
        <v>175</v>
      </c>
      <c r="D148" s="184" t="s">
        <v>197</v>
      </c>
      <c r="E148" s="176" t="s">
        <v>206</v>
      </c>
      <c r="F148" s="176" t="s">
        <v>94</v>
      </c>
      <c r="G148" s="176" t="s">
        <v>140</v>
      </c>
      <c r="H148" s="122" t="s">
        <v>14</v>
      </c>
      <c r="I148" s="16"/>
      <c r="J148" s="16"/>
      <c r="K148" s="16"/>
      <c r="L148" s="16">
        <f t="shared" si="14"/>
        <v>0</v>
      </c>
      <c r="M148" s="119"/>
    </row>
    <row r="149" spans="2:15" x14ac:dyDescent="0.25">
      <c r="B149" s="189"/>
      <c r="C149" s="182"/>
      <c r="D149" s="185"/>
      <c r="E149" s="187"/>
      <c r="F149" s="187"/>
      <c r="G149" s="177"/>
      <c r="H149" s="122" t="s">
        <v>184</v>
      </c>
      <c r="I149" s="16"/>
      <c r="J149" s="16"/>
      <c r="K149" s="16"/>
      <c r="L149" s="16">
        <f t="shared" si="14"/>
        <v>0</v>
      </c>
      <c r="M149" s="119"/>
      <c r="N149" s="55"/>
      <c r="O149" s="55"/>
    </row>
    <row r="150" spans="2:15" x14ac:dyDescent="0.25">
      <c r="B150" s="190"/>
      <c r="C150" s="183"/>
      <c r="D150" s="186"/>
      <c r="E150" s="177"/>
      <c r="F150" s="177"/>
      <c r="G150" s="121" t="s">
        <v>80</v>
      </c>
      <c r="H150" s="122" t="s">
        <v>14</v>
      </c>
      <c r="I150" s="16"/>
      <c r="J150" s="16"/>
      <c r="K150" s="16"/>
      <c r="L150" s="16">
        <f t="shared" si="14"/>
        <v>0</v>
      </c>
      <c r="M150" s="119"/>
    </row>
    <row r="151" spans="2:15" ht="70.5" customHeight="1" x14ac:dyDescent="0.25">
      <c r="B151" s="129" t="s">
        <v>79</v>
      </c>
      <c r="C151" s="126" t="s">
        <v>177</v>
      </c>
      <c r="D151" s="144" t="s">
        <v>197</v>
      </c>
      <c r="E151" s="151" t="s">
        <v>206</v>
      </c>
      <c r="F151" s="122" t="s">
        <v>94</v>
      </c>
      <c r="G151" s="121" t="s">
        <v>80</v>
      </c>
      <c r="H151" s="120">
        <v>244</v>
      </c>
      <c r="I151" s="16"/>
      <c r="J151" s="16"/>
      <c r="K151" s="16"/>
      <c r="L151" s="16">
        <f t="shared" si="14"/>
        <v>0</v>
      </c>
      <c r="M151" s="119"/>
    </row>
    <row r="152" spans="2:15" x14ac:dyDescent="0.25">
      <c r="B152" s="178" t="s">
        <v>81</v>
      </c>
      <c r="C152" s="181" t="s">
        <v>178</v>
      </c>
      <c r="D152" s="184" t="s">
        <v>197</v>
      </c>
      <c r="E152" s="176" t="s">
        <v>206</v>
      </c>
      <c r="F152" s="176" t="s">
        <v>94</v>
      </c>
      <c r="G152" s="176" t="s">
        <v>179</v>
      </c>
      <c r="H152" s="122" t="s">
        <v>14</v>
      </c>
      <c r="I152" s="16"/>
      <c r="J152" s="16"/>
      <c r="K152" s="16"/>
      <c r="L152" s="16">
        <f t="shared" si="14"/>
        <v>0</v>
      </c>
      <c r="M152" s="119"/>
    </row>
    <row r="153" spans="2:15" x14ac:dyDescent="0.25">
      <c r="B153" s="180"/>
      <c r="C153" s="183"/>
      <c r="D153" s="186"/>
      <c r="E153" s="177"/>
      <c r="F153" s="177"/>
      <c r="G153" s="177"/>
      <c r="H153" s="122" t="s">
        <v>184</v>
      </c>
      <c r="I153" s="16"/>
      <c r="J153" s="16"/>
      <c r="K153" s="16"/>
      <c r="L153" s="16">
        <f t="shared" si="14"/>
        <v>0</v>
      </c>
      <c r="M153" s="119"/>
    </row>
    <row r="154" spans="2:15" x14ac:dyDescent="0.25">
      <c r="B154" s="178" t="s">
        <v>82</v>
      </c>
      <c r="C154" s="181" t="s">
        <v>180</v>
      </c>
      <c r="D154" s="184" t="s">
        <v>197</v>
      </c>
      <c r="E154" s="176" t="s">
        <v>206</v>
      </c>
      <c r="F154" s="176" t="s">
        <v>94</v>
      </c>
      <c r="G154" s="176" t="s">
        <v>179</v>
      </c>
      <c r="H154" s="122" t="s">
        <v>141</v>
      </c>
      <c r="I154" s="16">
        <v>167.435</v>
      </c>
      <c r="J154" s="16">
        <v>167.589</v>
      </c>
      <c r="K154" s="16">
        <v>88.403000000000006</v>
      </c>
      <c r="L154" s="16">
        <f t="shared" si="14"/>
        <v>423.42700000000002</v>
      </c>
      <c r="M154" s="119"/>
    </row>
    <row r="155" spans="2:15" x14ac:dyDescent="0.25">
      <c r="B155" s="179"/>
      <c r="C155" s="182"/>
      <c r="D155" s="185"/>
      <c r="E155" s="187"/>
      <c r="F155" s="187"/>
      <c r="G155" s="187"/>
      <c r="H155" s="122" t="s">
        <v>142</v>
      </c>
      <c r="I155" s="16">
        <v>50.564999999999998</v>
      </c>
      <c r="J155" s="16">
        <v>50.610999999999997</v>
      </c>
      <c r="K155" s="16">
        <v>26.696999999999999</v>
      </c>
      <c r="L155" s="16">
        <f t="shared" si="14"/>
        <v>127.87299999999999</v>
      </c>
      <c r="M155" s="119"/>
    </row>
    <row r="156" spans="2:15" x14ac:dyDescent="0.25">
      <c r="B156" s="179"/>
      <c r="C156" s="182"/>
      <c r="D156" s="185"/>
      <c r="E156" s="187"/>
      <c r="F156" s="187"/>
      <c r="G156" s="187"/>
      <c r="H156" s="135" t="s">
        <v>166</v>
      </c>
      <c r="I156" s="16"/>
      <c r="J156" s="16"/>
      <c r="K156" s="16"/>
      <c r="L156" s="16">
        <f t="shared" si="14"/>
        <v>0</v>
      </c>
      <c r="M156" s="119"/>
    </row>
    <row r="157" spans="2:15" x14ac:dyDescent="0.25">
      <c r="B157" s="179"/>
      <c r="C157" s="182"/>
      <c r="D157" s="185"/>
      <c r="E157" s="187"/>
      <c r="F157" s="187"/>
      <c r="G157" s="187"/>
      <c r="H157" s="122" t="s">
        <v>184</v>
      </c>
      <c r="I157" s="16"/>
      <c r="J157" s="16"/>
      <c r="K157" s="16"/>
      <c r="L157" s="16">
        <f t="shared" si="14"/>
        <v>0</v>
      </c>
      <c r="M157" s="119"/>
    </row>
    <row r="158" spans="2:15" x14ac:dyDescent="0.25">
      <c r="B158" s="180"/>
      <c r="C158" s="183"/>
      <c r="D158" s="186"/>
      <c r="E158" s="177"/>
      <c r="F158" s="177"/>
      <c r="G158" s="177"/>
      <c r="H158" s="122" t="s">
        <v>14</v>
      </c>
      <c r="I158" s="16">
        <v>9650.5</v>
      </c>
      <c r="J158" s="16">
        <v>9829.2000000000007</v>
      </c>
      <c r="K158" s="16">
        <v>9824.4</v>
      </c>
      <c r="L158" s="16">
        <f t="shared" si="14"/>
        <v>29304.1</v>
      </c>
      <c r="M158" s="119"/>
    </row>
    <row r="159" spans="2:15" x14ac:dyDescent="0.25">
      <c r="B159" s="197" t="s">
        <v>83</v>
      </c>
      <c r="C159" s="197"/>
      <c r="D159" s="104"/>
      <c r="E159" s="104"/>
      <c r="F159" s="104"/>
      <c r="G159" s="105"/>
      <c r="H159" s="104"/>
      <c r="I159" s="91">
        <f>SUM(I131:I158)</f>
        <v>40010.173360000001</v>
      </c>
      <c r="J159" s="91">
        <f t="shared" ref="J159:L159" si="16">SUM(J131:J158)</f>
        <v>40190.788</v>
      </c>
      <c r="K159" s="91">
        <f t="shared" si="16"/>
        <v>40082.887999999999</v>
      </c>
      <c r="L159" s="91">
        <f t="shared" si="16"/>
        <v>120283.84936000002</v>
      </c>
      <c r="M159" s="92"/>
    </row>
    <row r="160" spans="2:15" x14ac:dyDescent="0.25">
      <c r="B160" s="197" t="s">
        <v>84</v>
      </c>
      <c r="C160" s="197"/>
      <c r="D160" s="104"/>
      <c r="E160" s="104"/>
      <c r="F160" s="104"/>
      <c r="G160" s="105"/>
      <c r="H160" s="104"/>
      <c r="I160" s="91">
        <f>I35+I109+I123+I129+I159</f>
        <v>1879433.1848099991</v>
      </c>
      <c r="J160" s="91">
        <f>J35+J109+J123+J129+J159</f>
        <v>1667381.477</v>
      </c>
      <c r="K160" s="91">
        <f>K35+K109+K123+K129+K159</f>
        <v>1604430.7770000002</v>
      </c>
      <c r="L160" s="91">
        <f>L35+L109+L123+L129+L159</f>
        <v>5151114.9748100005</v>
      </c>
      <c r="M160" s="92"/>
    </row>
    <row r="161" spans="2:13" x14ac:dyDescent="0.25">
      <c r="B161" s="198"/>
      <c r="C161" s="198"/>
      <c r="D161" s="42"/>
      <c r="E161" s="42"/>
      <c r="F161" s="42"/>
      <c r="G161" s="43"/>
      <c r="H161" s="42"/>
      <c r="I161" s="163">
        <v>1879433.4554300001</v>
      </c>
      <c r="J161" s="13">
        <v>1667381.477</v>
      </c>
      <c r="K161" s="168">
        <v>1604430.77</v>
      </c>
      <c r="L161" s="13"/>
      <c r="M161" s="45"/>
    </row>
    <row r="162" spans="2:13" x14ac:dyDescent="0.25">
      <c r="B162" s="199"/>
      <c r="C162" s="199"/>
      <c r="D162" s="46"/>
      <c r="E162" s="46"/>
      <c r="F162" s="46"/>
      <c r="G162" s="47"/>
      <c r="H162" s="46"/>
      <c r="I162" s="164">
        <f>I161-I160</f>
        <v>0.27062000101432204</v>
      </c>
      <c r="J162" s="131">
        <f t="shared" ref="J162:K162" si="17">J161-J160</f>
        <v>0</v>
      </c>
      <c r="K162" s="131">
        <f t="shared" si="17"/>
        <v>-7.0000002160668373E-3</v>
      </c>
      <c r="L162" s="13"/>
      <c r="M162" s="13"/>
    </row>
    <row r="163" spans="2:13" x14ac:dyDescent="0.25">
      <c r="B163" s="48"/>
      <c r="D163" s="50"/>
      <c r="E163" s="50"/>
      <c r="F163" s="51"/>
      <c r="G163" s="52" t="s">
        <v>2</v>
      </c>
      <c r="H163" s="50"/>
      <c r="I163" s="107">
        <f>I10+I11+I12+I13+I14+I15+I16+I17+I30+I31+I32+I33+I37+I38+I39+I40+I41+I44+I53+I54+I55+I56+I57+I82+I83+I85+I86+I89+I93+I101+I102+I103+I144+I146+I147+I154+I155+I158</f>
        <v>707563.79198000021</v>
      </c>
      <c r="J163" s="107">
        <f>J10+J11+J12+J13+J14+J15+J16+J17+J30+J31+J32+J33+J37+J38+J39+J40+J41+J44+J53+J54+J55+J56+J57+J82+J83+J85+J86+J89+J93+J101+J102+J103+J144+J146+J147+J154+J155+J158</f>
        <v>675072.48900000006</v>
      </c>
      <c r="K163" s="107">
        <f>K10+K11+K12+K13+K14+K15+K16+K17+K30+K31+K32+K33+K37+K38+K39+K40+K41+K44+K53+K54+K55+K56+K57+K82+K83+K85+K86+K89+K93+K101+K102+K103+K144+K146+K147+K154+K155+K158</f>
        <v>675228.6250900001</v>
      </c>
      <c r="L163" s="107">
        <f>L10+L11+L12+L13+L14+L15+L16+L17+L30+L31+L32+L33+L37+L38+L39+L40+L41+L44+L53+L54+L55+L56+L57+L82+L83+L85+L86+L89+L93+L101+L102+L103+L144+L146+L147+L154+L155+L158</f>
        <v>2057864.9060699998</v>
      </c>
    </row>
    <row r="164" spans="2:13" x14ac:dyDescent="0.25">
      <c r="B164" s="48"/>
      <c r="D164" s="50"/>
      <c r="E164" s="50"/>
      <c r="F164" s="50"/>
      <c r="G164" s="52" t="s">
        <v>8</v>
      </c>
      <c r="H164" s="6"/>
      <c r="I164" s="107">
        <f>I160-I163-I165-I166</f>
        <v>1167102.1928299989</v>
      </c>
      <c r="J164" s="107">
        <f t="shared" ref="J164:L164" si="18">J160-J163-J165-J166</f>
        <v>981115.13199999987</v>
      </c>
      <c r="K164" s="107">
        <f t="shared" si="18"/>
        <v>918940.73200000008</v>
      </c>
      <c r="L164" s="107">
        <f t="shared" si="18"/>
        <v>3067027.5928300009</v>
      </c>
    </row>
    <row r="165" spans="2:13" x14ac:dyDescent="0.25">
      <c r="B165" s="48"/>
      <c r="C165" s="53"/>
      <c r="D165" s="50"/>
      <c r="E165" s="50"/>
      <c r="F165" s="50"/>
      <c r="G165" s="52" t="s">
        <v>85</v>
      </c>
      <c r="H165" s="6"/>
      <c r="I165" s="107"/>
      <c r="J165" s="107"/>
      <c r="K165" s="107"/>
      <c r="L165" s="107">
        <f t="shared" ref="L165:L171" si="19">SUM(I165:K165)</f>
        <v>0</v>
      </c>
    </row>
    <row r="166" spans="2:13" x14ac:dyDescent="0.25">
      <c r="B166" s="48"/>
      <c r="D166" s="50"/>
      <c r="E166" s="50"/>
      <c r="F166" s="50"/>
      <c r="G166" s="48" t="s">
        <v>1</v>
      </c>
      <c r="H166" s="6"/>
      <c r="I166" s="107">
        <f>I87+I152</f>
        <v>4767.2</v>
      </c>
      <c r="J166" s="107">
        <f>J87+J152</f>
        <v>11193.856</v>
      </c>
      <c r="K166" s="107">
        <f>K87+K152</f>
        <v>10261.419910000001</v>
      </c>
      <c r="L166" s="107">
        <f>L87+L152</f>
        <v>26222.475910000001</v>
      </c>
    </row>
    <row r="167" spans="2:13" x14ac:dyDescent="0.25">
      <c r="B167" s="48"/>
      <c r="D167" s="50"/>
      <c r="E167" s="50"/>
      <c r="F167" s="51" t="s">
        <v>86</v>
      </c>
      <c r="H167" s="6"/>
      <c r="I167" s="108">
        <f>I160-I168-I171</f>
        <v>1639413.380439999</v>
      </c>
      <c r="J167" s="108">
        <f t="shared" ref="J167:K167" si="20">J160-J168-J171</f>
        <v>1592881.477</v>
      </c>
      <c r="K167" s="108">
        <f t="shared" si="20"/>
        <v>1589930.7770000002</v>
      </c>
      <c r="L167" s="107">
        <f t="shared" si="19"/>
        <v>4822225.6344399992</v>
      </c>
      <c r="M167" s="55"/>
    </row>
    <row r="168" spans="2:13" x14ac:dyDescent="0.25">
      <c r="B168" s="48"/>
      <c r="D168" s="50"/>
      <c r="E168" s="50"/>
      <c r="F168" s="51" t="s">
        <v>87</v>
      </c>
      <c r="H168" s="6"/>
      <c r="I168" s="109">
        <f>I121+I78+I29+I122+I28+I79</f>
        <v>205460.47336999999</v>
      </c>
      <c r="J168" s="109">
        <f>J121+J78+J29+J122+J28+J79</f>
        <v>60000</v>
      </c>
      <c r="K168" s="109">
        <f>K121+K78+K29+K122+K28+K79</f>
        <v>0</v>
      </c>
      <c r="L168" s="107">
        <f t="shared" si="19"/>
        <v>265460.47337000002</v>
      </c>
    </row>
    <row r="169" spans="2:13" x14ac:dyDescent="0.25">
      <c r="B169" s="48"/>
      <c r="D169" s="50"/>
      <c r="E169" s="50"/>
      <c r="F169" s="51" t="s">
        <v>133</v>
      </c>
      <c r="G169" s="48"/>
      <c r="H169" s="50"/>
      <c r="I169" s="56">
        <v>0</v>
      </c>
      <c r="J169" s="56">
        <v>0</v>
      </c>
      <c r="K169" s="56">
        <v>0</v>
      </c>
      <c r="L169" s="107">
        <f t="shared" si="19"/>
        <v>0</v>
      </c>
    </row>
    <row r="170" spans="2:13" x14ac:dyDescent="0.25">
      <c r="B170" s="48"/>
      <c r="D170" s="50"/>
      <c r="E170" s="50"/>
      <c r="F170" s="51" t="s">
        <v>89</v>
      </c>
      <c r="G170" s="48"/>
      <c r="H170" s="50"/>
      <c r="I170" s="56">
        <v>0</v>
      </c>
      <c r="J170" s="56">
        <v>0</v>
      </c>
      <c r="K170" s="56">
        <v>0</v>
      </c>
      <c r="L170" s="107">
        <f t="shared" si="19"/>
        <v>0</v>
      </c>
    </row>
    <row r="171" spans="2:13" x14ac:dyDescent="0.25">
      <c r="B171" s="48"/>
      <c r="D171" s="50"/>
      <c r="E171" s="50"/>
      <c r="F171" s="51" t="s">
        <v>138</v>
      </c>
      <c r="G171" s="48"/>
      <c r="H171" s="50"/>
      <c r="I171" s="107">
        <f>I81+I80</f>
        <v>34559.330999999998</v>
      </c>
      <c r="J171" s="107">
        <f t="shared" ref="J171:K171" si="21">J81+J80</f>
        <v>14500</v>
      </c>
      <c r="K171" s="107">
        <f t="shared" si="21"/>
        <v>14500</v>
      </c>
      <c r="L171" s="107">
        <f t="shared" si="19"/>
        <v>63559.330999999998</v>
      </c>
    </row>
    <row r="172" spans="2:13" x14ac:dyDescent="0.25">
      <c r="B172" s="48"/>
      <c r="D172" s="50"/>
      <c r="E172" s="50"/>
      <c r="F172" s="50"/>
      <c r="G172" s="48"/>
      <c r="H172" s="50"/>
    </row>
    <row r="173" spans="2:13" x14ac:dyDescent="0.25">
      <c r="B173" s="48"/>
      <c r="D173" s="50"/>
      <c r="E173" s="50"/>
      <c r="F173" s="50"/>
      <c r="G173" s="48"/>
      <c r="H173" s="50"/>
      <c r="I173" s="132"/>
      <c r="J173" s="107"/>
      <c r="K173" s="107"/>
      <c r="L173" s="107"/>
    </row>
    <row r="174" spans="2:13" x14ac:dyDescent="0.25">
      <c r="B174" s="48"/>
      <c r="D174" s="50"/>
      <c r="E174" s="50"/>
      <c r="F174" s="50"/>
      <c r="G174" s="48" t="s">
        <v>7</v>
      </c>
      <c r="H174" s="50" t="s">
        <v>211</v>
      </c>
      <c r="I174" s="107">
        <f>I160+'пр 2 к ПП 2'!H26+'пр 2 к ПП 3'!H23</f>
        <v>2004159.964429999</v>
      </c>
      <c r="J174" s="107">
        <f>J160+'пр 2 к ПП 2'!I26+'пр 2 к ПП 3'!I23</f>
        <v>1792107.9859999998</v>
      </c>
      <c r="K174" s="107">
        <f>K160+'пр 2 к ПП 2'!J26+'пр 2 к ПП 3'!J23</f>
        <v>1729157.2860000001</v>
      </c>
    </row>
    <row r="175" spans="2:13" x14ac:dyDescent="0.25">
      <c r="B175" s="48"/>
      <c r="D175" s="50"/>
      <c r="E175" s="50"/>
      <c r="F175" s="50"/>
      <c r="G175" s="48"/>
      <c r="H175" s="50"/>
    </row>
    <row r="176" spans="2:13" x14ac:dyDescent="0.25">
      <c r="B176" s="48"/>
      <c r="D176" s="50"/>
      <c r="E176" s="50"/>
      <c r="F176" s="50"/>
      <c r="G176" s="48"/>
      <c r="H176" s="50"/>
      <c r="I176" s="107">
        <v>2004159.9644299999</v>
      </c>
      <c r="J176" s="107">
        <v>1792107.986</v>
      </c>
      <c r="K176" s="107">
        <v>1729157.2860000001</v>
      </c>
    </row>
    <row r="177" spans="2:11" x14ac:dyDescent="0.25">
      <c r="B177" s="48"/>
      <c r="D177" s="50"/>
      <c r="E177" s="50"/>
      <c r="F177" s="50"/>
      <c r="G177" s="48"/>
      <c r="H177" s="50"/>
      <c r="I177" s="107">
        <f>I176-I174</f>
        <v>0</v>
      </c>
      <c r="J177" s="107">
        <f t="shared" ref="J177:K177" si="22">J176-J174</f>
        <v>0</v>
      </c>
      <c r="K177" s="107">
        <f t="shared" si="22"/>
        <v>0</v>
      </c>
    </row>
    <row r="178" spans="2:11" x14ac:dyDescent="0.25">
      <c r="B178" s="48"/>
      <c r="D178" s="50"/>
      <c r="E178" s="50"/>
      <c r="F178" s="50"/>
      <c r="G178" s="48"/>
      <c r="H178" s="50"/>
    </row>
    <row r="179" spans="2:11" x14ac:dyDescent="0.25">
      <c r="B179" s="48"/>
      <c r="D179" s="50"/>
      <c r="E179" s="50"/>
      <c r="F179" s="50"/>
      <c r="G179" s="48"/>
      <c r="H179" s="50"/>
    </row>
    <row r="180" spans="2:11" x14ac:dyDescent="0.25">
      <c r="B180" s="48"/>
      <c r="D180" s="50"/>
      <c r="E180" s="50"/>
      <c r="F180" s="50"/>
      <c r="G180" s="48"/>
      <c r="H180" s="50"/>
    </row>
    <row r="181" spans="2:11" x14ac:dyDescent="0.25">
      <c r="B181" s="48"/>
      <c r="D181" s="50"/>
      <c r="E181" s="50"/>
      <c r="F181" s="50"/>
      <c r="G181" s="48"/>
      <c r="H181" s="50"/>
    </row>
    <row r="182" spans="2:11" x14ac:dyDescent="0.25">
      <c r="B182" s="48"/>
      <c r="D182" s="50"/>
      <c r="E182" s="50"/>
      <c r="F182" s="50"/>
      <c r="G182" s="48"/>
      <c r="H182" s="50"/>
    </row>
  </sheetData>
  <autoFilter ref="B6:P171"/>
  <mergeCells count="198">
    <mergeCell ref="L3:M3"/>
    <mergeCell ref="B4:M4"/>
    <mergeCell ref="B5:B6"/>
    <mergeCell ref="C5:C6"/>
    <mergeCell ref="D5:D6"/>
    <mergeCell ref="E5:H5"/>
    <mergeCell ref="I5:L5"/>
    <mergeCell ref="M5:M6"/>
    <mergeCell ref="B7:M7"/>
    <mergeCell ref="B87:B92"/>
    <mergeCell ref="B8:M8"/>
    <mergeCell ref="B10:B17"/>
    <mergeCell ref="C10:C17"/>
    <mergeCell ref="D10:D17"/>
    <mergeCell ref="E10:E17"/>
    <mergeCell ref="F10:F17"/>
    <mergeCell ref="G10:G13"/>
    <mergeCell ref="M10:M26"/>
    <mergeCell ref="G14:G17"/>
    <mergeCell ref="D18:D27"/>
    <mergeCell ref="E18:E27"/>
    <mergeCell ref="F18:F27"/>
    <mergeCell ref="G18:G24"/>
    <mergeCell ref="B18:B29"/>
    <mergeCell ref="C18:C29"/>
    <mergeCell ref="D28:D29"/>
    <mergeCell ref="E28:E29"/>
    <mergeCell ref="F28:F29"/>
    <mergeCell ref="G28:G29"/>
    <mergeCell ref="M82:M86"/>
    <mergeCell ref="C87:C88"/>
    <mergeCell ref="D87:D92"/>
    <mergeCell ref="C78:C80"/>
    <mergeCell ref="B78:B80"/>
    <mergeCell ref="D78:D79"/>
    <mergeCell ref="B82:B86"/>
    <mergeCell ref="C82:C86"/>
    <mergeCell ref="D82:D86"/>
    <mergeCell ref="E82:E86"/>
    <mergeCell ref="F82:F86"/>
    <mergeCell ref="G82:G86"/>
    <mergeCell ref="B30:B31"/>
    <mergeCell ref="C30:C31"/>
    <mergeCell ref="D30:D31"/>
    <mergeCell ref="E30:E31"/>
    <mergeCell ref="F30:F31"/>
    <mergeCell ref="G30:G31"/>
    <mergeCell ref="G72:G77"/>
    <mergeCell ref="M30:M31"/>
    <mergeCell ref="B35:C35"/>
    <mergeCell ref="B36:M36"/>
    <mergeCell ref="B37:B57"/>
    <mergeCell ref="C37:C57"/>
    <mergeCell ref="D37:D57"/>
    <mergeCell ref="E37:E57"/>
    <mergeCell ref="F37:F41"/>
    <mergeCell ref="G37:G41"/>
    <mergeCell ref="M37:M66"/>
    <mergeCell ref="F42:F44"/>
    <mergeCell ref="G42:G44"/>
    <mergeCell ref="F45:F47"/>
    <mergeCell ref="G45:G47"/>
    <mergeCell ref="F50:F52"/>
    <mergeCell ref="G50:G52"/>
    <mergeCell ref="F53:F57"/>
    <mergeCell ref="G53:G57"/>
    <mergeCell ref="B58:B77"/>
    <mergeCell ref="C58:C77"/>
    <mergeCell ref="D58:D77"/>
    <mergeCell ref="E58:E77"/>
    <mergeCell ref="F58:F77"/>
    <mergeCell ref="G58:G66"/>
    <mergeCell ref="M72:M77"/>
    <mergeCell ref="G69:G70"/>
    <mergeCell ref="F87:F88"/>
    <mergeCell ref="G87:G88"/>
    <mergeCell ref="M87:M92"/>
    <mergeCell ref="C89:C90"/>
    <mergeCell ref="E89:E90"/>
    <mergeCell ref="F89:F90"/>
    <mergeCell ref="G89:G90"/>
    <mergeCell ref="C91:C92"/>
    <mergeCell ref="E91:E92"/>
    <mergeCell ref="F91:F92"/>
    <mergeCell ref="G91:G92"/>
    <mergeCell ref="E87:E88"/>
    <mergeCell ref="B93:B94"/>
    <mergeCell ref="C93:C94"/>
    <mergeCell ref="D93:D94"/>
    <mergeCell ref="E93:E94"/>
    <mergeCell ref="F93:F94"/>
    <mergeCell ref="G93:G94"/>
    <mergeCell ref="M93:M95"/>
    <mergeCell ref="B95:B96"/>
    <mergeCell ref="C95:C96"/>
    <mergeCell ref="D95:D96"/>
    <mergeCell ref="E95:E96"/>
    <mergeCell ref="F95:F96"/>
    <mergeCell ref="G95:G96"/>
    <mergeCell ref="B97:B99"/>
    <mergeCell ref="B101:B106"/>
    <mergeCell ref="D101:D106"/>
    <mergeCell ref="E101:E106"/>
    <mergeCell ref="F101:F106"/>
    <mergeCell ref="M101:M106"/>
    <mergeCell ref="B107:B108"/>
    <mergeCell ref="D107:D108"/>
    <mergeCell ref="E107:E108"/>
    <mergeCell ref="F107:F108"/>
    <mergeCell ref="M107:M108"/>
    <mergeCell ref="C104:C106"/>
    <mergeCell ref="C101:C103"/>
    <mergeCell ref="G101:G103"/>
    <mergeCell ref="G104:G106"/>
    <mergeCell ref="D97:D99"/>
    <mergeCell ref="C97:C99"/>
    <mergeCell ref="E97:E99"/>
    <mergeCell ref="F97:F99"/>
    <mergeCell ref="G97:G99"/>
    <mergeCell ref="C107:C108"/>
    <mergeCell ref="B109:C109"/>
    <mergeCell ref="B111:B114"/>
    <mergeCell ref="C111:C114"/>
    <mergeCell ref="D111:D120"/>
    <mergeCell ref="E111:E120"/>
    <mergeCell ref="F111:F120"/>
    <mergeCell ref="G111:G113"/>
    <mergeCell ref="M111:M120"/>
    <mergeCell ref="B115:B120"/>
    <mergeCell ref="C115:C120"/>
    <mergeCell ref="G115:G120"/>
    <mergeCell ref="B121:B122"/>
    <mergeCell ref="C121:C122"/>
    <mergeCell ref="D121:D122"/>
    <mergeCell ref="E121:E122"/>
    <mergeCell ref="F121:F122"/>
    <mergeCell ref="G121:G122"/>
    <mergeCell ref="B123:C123"/>
    <mergeCell ref="B124:M124"/>
    <mergeCell ref="B125:B128"/>
    <mergeCell ref="C125:C128"/>
    <mergeCell ref="D125:D128"/>
    <mergeCell ref="E125:E128"/>
    <mergeCell ref="G125:G128"/>
    <mergeCell ref="M125:M128"/>
    <mergeCell ref="F126:F127"/>
    <mergeCell ref="E131:E138"/>
    <mergeCell ref="F131:F138"/>
    <mergeCell ref="G131:G135"/>
    <mergeCell ref="M131:M144"/>
    <mergeCell ref="B139:B140"/>
    <mergeCell ref="C139:C140"/>
    <mergeCell ref="D139:D140"/>
    <mergeCell ref="E139:E140"/>
    <mergeCell ref="F139:F140"/>
    <mergeCell ref="G139:G140"/>
    <mergeCell ref="B141:B143"/>
    <mergeCell ref="C141:C143"/>
    <mergeCell ref="D141:D143"/>
    <mergeCell ref="E141:E143"/>
    <mergeCell ref="F141:F143"/>
    <mergeCell ref="G141:G143"/>
    <mergeCell ref="B144:B147"/>
    <mergeCell ref="C144:C147"/>
    <mergeCell ref="D144:D147"/>
    <mergeCell ref="B159:C159"/>
    <mergeCell ref="B160:C160"/>
    <mergeCell ref="B161:C161"/>
    <mergeCell ref="B162:C162"/>
    <mergeCell ref="B152:B153"/>
    <mergeCell ref="C152:C153"/>
    <mergeCell ref="D152:D153"/>
    <mergeCell ref="E152:E153"/>
    <mergeCell ref="F152:F153"/>
    <mergeCell ref="L1:M1"/>
    <mergeCell ref="F48:F49"/>
    <mergeCell ref="G48:G49"/>
    <mergeCell ref="G152:G153"/>
    <mergeCell ref="B154:B158"/>
    <mergeCell ref="C154:C158"/>
    <mergeCell ref="D154:D158"/>
    <mergeCell ref="E154:E158"/>
    <mergeCell ref="F154:F158"/>
    <mergeCell ref="G154:G158"/>
    <mergeCell ref="E144:E147"/>
    <mergeCell ref="F144:F147"/>
    <mergeCell ref="G144:G147"/>
    <mergeCell ref="B148:B150"/>
    <mergeCell ref="C148:C150"/>
    <mergeCell ref="D148:D150"/>
    <mergeCell ref="E148:E150"/>
    <mergeCell ref="F148:F150"/>
    <mergeCell ref="G148:G149"/>
    <mergeCell ref="B129:C129"/>
    <mergeCell ref="B130:I130"/>
    <mergeCell ref="B131:B138"/>
    <mergeCell ref="C131:C138"/>
    <mergeCell ref="D131:D138"/>
  </mergeCells>
  <pageMargins left="0.55118110236220474" right="0.15748031496062992" top="0.94488188976377963" bottom="0.19685039370078741" header="0.39370078740157483" footer="0.19685039370078741"/>
  <pageSetup paperSize="9" scale="58" fitToHeight="4" orientation="landscape" r:id="rId1"/>
  <headerFooter differentOddEven="1" differentFirst="1">
    <oddHeader>&amp;C5</oddHeader>
    <evenHeader>&amp;C4</evenHeader>
    <firstHeader>&amp;C3</firstHeader>
  </headerFooter>
  <rowBreaks count="2" manualBreakCount="2">
    <brk id="77" min="1" max="12" man="1"/>
    <brk id="120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65"/>
  <sheetViews>
    <sheetView zoomScale="90" zoomScaleNormal="90" zoomScaleSheetLayoutView="75" zoomScalePageLayoutView="90" workbookViewId="0">
      <selection activeCell="K1" sqref="K1:M1"/>
    </sheetView>
  </sheetViews>
  <sheetFormatPr defaultRowHeight="15.75" x14ac:dyDescent="0.25"/>
  <cols>
    <col min="1" max="1" width="7.375" style="54" customWidth="1"/>
    <col min="2" max="2" width="79.375" style="6" hidden="1" customWidth="1"/>
    <col min="3" max="3" width="25.125" style="57" customWidth="1"/>
    <col min="4" max="4" width="9.5" style="57" customWidth="1"/>
    <col min="5" max="5" width="10.875" style="57" customWidth="1"/>
    <col min="6" max="6" width="15.125" style="57" customWidth="1"/>
    <col min="7" max="7" width="10.75" style="57" customWidth="1"/>
    <col min="8" max="9" width="13.875" style="6" customWidth="1"/>
    <col min="10" max="10" width="13.25" style="6" customWidth="1"/>
    <col min="11" max="11" width="11.625" style="6" customWidth="1"/>
    <col min="12" max="12" width="34.125" style="6" customWidth="1"/>
    <col min="13" max="13" width="7.125" style="6" hidden="1" customWidth="1"/>
    <col min="14" max="14" width="22.125" style="6" customWidth="1"/>
    <col min="15" max="256" width="9" style="6"/>
    <col min="257" max="257" width="7.375" style="6" customWidth="1"/>
    <col min="258" max="258" width="79.375" style="6" customWidth="1"/>
    <col min="259" max="259" width="19" style="6" customWidth="1"/>
    <col min="260" max="260" width="9.5" style="6" customWidth="1"/>
    <col min="261" max="261" width="10.875" style="6" customWidth="1"/>
    <col min="262" max="262" width="15.125" style="6" customWidth="1"/>
    <col min="263" max="263" width="10.75" style="6" customWidth="1"/>
    <col min="264" max="265" width="13.875" style="6" customWidth="1"/>
    <col min="266" max="266" width="13.25" style="6" customWidth="1"/>
    <col min="267" max="267" width="16.375" style="6" customWidth="1"/>
    <col min="268" max="268" width="34.125" style="6" customWidth="1"/>
    <col min="269" max="269" width="0" style="6" hidden="1" customWidth="1"/>
    <col min="270" max="270" width="22.125" style="6" customWidth="1"/>
    <col min="271" max="512" width="9" style="6"/>
    <col min="513" max="513" width="7.375" style="6" customWidth="1"/>
    <col min="514" max="514" width="79.375" style="6" customWidth="1"/>
    <col min="515" max="515" width="19" style="6" customWidth="1"/>
    <col min="516" max="516" width="9.5" style="6" customWidth="1"/>
    <col min="517" max="517" width="10.875" style="6" customWidth="1"/>
    <col min="518" max="518" width="15.125" style="6" customWidth="1"/>
    <col min="519" max="519" width="10.75" style="6" customWidth="1"/>
    <col min="520" max="521" width="13.875" style="6" customWidth="1"/>
    <col min="522" max="522" width="13.25" style="6" customWidth="1"/>
    <col min="523" max="523" width="16.375" style="6" customWidth="1"/>
    <col min="524" max="524" width="34.125" style="6" customWidth="1"/>
    <col min="525" max="525" width="0" style="6" hidden="1" customWidth="1"/>
    <col min="526" max="526" width="22.125" style="6" customWidth="1"/>
    <col min="527" max="768" width="9" style="6"/>
    <col min="769" max="769" width="7.375" style="6" customWidth="1"/>
    <col min="770" max="770" width="79.375" style="6" customWidth="1"/>
    <col min="771" max="771" width="19" style="6" customWidth="1"/>
    <col min="772" max="772" width="9.5" style="6" customWidth="1"/>
    <col min="773" max="773" width="10.875" style="6" customWidth="1"/>
    <col min="774" max="774" width="15.125" style="6" customWidth="1"/>
    <col min="775" max="775" width="10.75" style="6" customWidth="1"/>
    <col min="776" max="777" width="13.875" style="6" customWidth="1"/>
    <col min="778" max="778" width="13.25" style="6" customWidth="1"/>
    <col min="779" max="779" width="16.375" style="6" customWidth="1"/>
    <col min="780" max="780" width="34.125" style="6" customWidth="1"/>
    <col min="781" max="781" width="0" style="6" hidden="1" customWidth="1"/>
    <col min="782" max="782" width="22.125" style="6" customWidth="1"/>
    <col min="783" max="1024" width="9" style="6"/>
    <col min="1025" max="1025" width="7.375" style="6" customWidth="1"/>
    <col min="1026" max="1026" width="79.375" style="6" customWidth="1"/>
    <col min="1027" max="1027" width="19" style="6" customWidth="1"/>
    <col min="1028" max="1028" width="9.5" style="6" customWidth="1"/>
    <col min="1029" max="1029" width="10.875" style="6" customWidth="1"/>
    <col min="1030" max="1030" width="15.125" style="6" customWidth="1"/>
    <col min="1031" max="1031" width="10.75" style="6" customWidth="1"/>
    <col min="1032" max="1033" width="13.875" style="6" customWidth="1"/>
    <col min="1034" max="1034" width="13.25" style="6" customWidth="1"/>
    <col min="1035" max="1035" width="16.375" style="6" customWidth="1"/>
    <col min="1036" max="1036" width="34.125" style="6" customWidth="1"/>
    <col min="1037" max="1037" width="0" style="6" hidden="1" customWidth="1"/>
    <col min="1038" max="1038" width="22.125" style="6" customWidth="1"/>
    <col min="1039" max="1280" width="9" style="6"/>
    <col min="1281" max="1281" width="7.375" style="6" customWidth="1"/>
    <col min="1282" max="1282" width="79.375" style="6" customWidth="1"/>
    <col min="1283" max="1283" width="19" style="6" customWidth="1"/>
    <col min="1284" max="1284" width="9.5" style="6" customWidth="1"/>
    <col min="1285" max="1285" width="10.875" style="6" customWidth="1"/>
    <col min="1286" max="1286" width="15.125" style="6" customWidth="1"/>
    <col min="1287" max="1287" width="10.75" style="6" customWidth="1"/>
    <col min="1288" max="1289" width="13.875" style="6" customWidth="1"/>
    <col min="1290" max="1290" width="13.25" style="6" customWidth="1"/>
    <col min="1291" max="1291" width="16.375" style="6" customWidth="1"/>
    <col min="1292" max="1292" width="34.125" style="6" customWidth="1"/>
    <col min="1293" max="1293" width="0" style="6" hidden="1" customWidth="1"/>
    <col min="1294" max="1294" width="22.125" style="6" customWidth="1"/>
    <col min="1295" max="1536" width="9" style="6"/>
    <col min="1537" max="1537" width="7.375" style="6" customWidth="1"/>
    <col min="1538" max="1538" width="79.375" style="6" customWidth="1"/>
    <col min="1539" max="1539" width="19" style="6" customWidth="1"/>
    <col min="1540" max="1540" width="9.5" style="6" customWidth="1"/>
    <col min="1541" max="1541" width="10.875" style="6" customWidth="1"/>
    <col min="1542" max="1542" width="15.125" style="6" customWidth="1"/>
    <col min="1543" max="1543" width="10.75" style="6" customWidth="1"/>
    <col min="1544" max="1545" width="13.875" style="6" customWidth="1"/>
    <col min="1546" max="1546" width="13.25" style="6" customWidth="1"/>
    <col min="1547" max="1547" width="16.375" style="6" customWidth="1"/>
    <col min="1548" max="1548" width="34.125" style="6" customWidth="1"/>
    <col min="1549" max="1549" width="0" style="6" hidden="1" customWidth="1"/>
    <col min="1550" max="1550" width="22.125" style="6" customWidth="1"/>
    <col min="1551" max="1792" width="9" style="6"/>
    <col min="1793" max="1793" width="7.375" style="6" customWidth="1"/>
    <col min="1794" max="1794" width="79.375" style="6" customWidth="1"/>
    <col min="1795" max="1795" width="19" style="6" customWidth="1"/>
    <col min="1796" max="1796" width="9.5" style="6" customWidth="1"/>
    <col min="1797" max="1797" width="10.875" style="6" customWidth="1"/>
    <col min="1798" max="1798" width="15.125" style="6" customWidth="1"/>
    <col min="1799" max="1799" width="10.75" style="6" customWidth="1"/>
    <col min="1800" max="1801" width="13.875" style="6" customWidth="1"/>
    <col min="1802" max="1802" width="13.25" style="6" customWidth="1"/>
    <col min="1803" max="1803" width="16.375" style="6" customWidth="1"/>
    <col min="1804" max="1804" width="34.125" style="6" customWidth="1"/>
    <col min="1805" max="1805" width="0" style="6" hidden="1" customWidth="1"/>
    <col min="1806" max="1806" width="22.125" style="6" customWidth="1"/>
    <col min="1807" max="2048" width="9" style="6"/>
    <col min="2049" max="2049" width="7.375" style="6" customWidth="1"/>
    <col min="2050" max="2050" width="79.375" style="6" customWidth="1"/>
    <col min="2051" max="2051" width="19" style="6" customWidth="1"/>
    <col min="2052" max="2052" width="9.5" style="6" customWidth="1"/>
    <col min="2053" max="2053" width="10.875" style="6" customWidth="1"/>
    <col min="2054" max="2054" width="15.125" style="6" customWidth="1"/>
    <col min="2055" max="2055" width="10.75" style="6" customWidth="1"/>
    <col min="2056" max="2057" width="13.875" style="6" customWidth="1"/>
    <col min="2058" max="2058" width="13.25" style="6" customWidth="1"/>
    <col min="2059" max="2059" width="16.375" style="6" customWidth="1"/>
    <col min="2060" max="2060" width="34.125" style="6" customWidth="1"/>
    <col min="2061" max="2061" width="0" style="6" hidden="1" customWidth="1"/>
    <col min="2062" max="2062" width="22.125" style="6" customWidth="1"/>
    <col min="2063" max="2304" width="9" style="6"/>
    <col min="2305" max="2305" width="7.375" style="6" customWidth="1"/>
    <col min="2306" max="2306" width="79.375" style="6" customWidth="1"/>
    <col min="2307" max="2307" width="19" style="6" customWidth="1"/>
    <col min="2308" max="2308" width="9.5" style="6" customWidth="1"/>
    <col min="2309" max="2309" width="10.875" style="6" customWidth="1"/>
    <col min="2310" max="2310" width="15.125" style="6" customWidth="1"/>
    <col min="2311" max="2311" width="10.75" style="6" customWidth="1"/>
    <col min="2312" max="2313" width="13.875" style="6" customWidth="1"/>
    <col min="2314" max="2314" width="13.25" style="6" customWidth="1"/>
    <col min="2315" max="2315" width="16.375" style="6" customWidth="1"/>
    <col min="2316" max="2316" width="34.125" style="6" customWidth="1"/>
    <col min="2317" max="2317" width="0" style="6" hidden="1" customWidth="1"/>
    <col min="2318" max="2318" width="22.125" style="6" customWidth="1"/>
    <col min="2319" max="2560" width="9" style="6"/>
    <col min="2561" max="2561" width="7.375" style="6" customWidth="1"/>
    <col min="2562" max="2562" width="79.375" style="6" customWidth="1"/>
    <col min="2563" max="2563" width="19" style="6" customWidth="1"/>
    <col min="2564" max="2564" width="9.5" style="6" customWidth="1"/>
    <col min="2565" max="2565" width="10.875" style="6" customWidth="1"/>
    <col min="2566" max="2566" width="15.125" style="6" customWidth="1"/>
    <col min="2567" max="2567" width="10.75" style="6" customWidth="1"/>
    <col min="2568" max="2569" width="13.875" style="6" customWidth="1"/>
    <col min="2570" max="2570" width="13.25" style="6" customWidth="1"/>
    <col min="2571" max="2571" width="16.375" style="6" customWidth="1"/>
    <col min="2572" max="2572" width="34.125" style="6" customWidth="1"/>
    <col min="2573" max="2573" width="0" style="6" hidden="1" customWidth="1"/>
    <col min="2574" max="2574" width="22.125" style="6" customWidth="1"/>
    <col min="2575" max="2816" width="9" style="6"/>
    <col min="2817" max="2817" width="7.375" style="6" customWidth="1"/>
    <col min="2818" max="2818" width="79.375" style="6" customWidth="1"/>
    <col min="2819" max="2819" width="19" style="6" customWidth="1"/>
    <col min="2820" max="2820" width="9.5" style="6" customWidth="1"/>
    <col min="2821" max="2821" width="10.875" style="6" customWidth="1"/>
    <col min="2822" max="2822" width="15.125" style="6" customWidth="1"/>
    <col min="2823" max="2823" width="10.75" style="6" customWidth="1"/>
    <col min="2824" max="2825" width="13.875" style="6" customWidth="1"/>
    <col min="2826" max="2826" width="13.25" style="6" customWidth="1"/>
    <col min="2827" max="2827" width="16.375" style="6" customWidth="1"/>
    <col min="2828" max="2828" width="34.125" style="6" customWidth="1"/>
    <col min="2829" max="2829" width="0" style="6" hidden="1" customWidth="1"/>
    <col min="2830" max="2830" width="22.125" style="6" customWidth="1"/>
    <col min="2831" max="3072" width="9" style="6"/>
    <col min="3073" max="3073" width="7.375" style="6" customWidth="1"/>
    <col min="3074" max="3074" width="79.375" style="6" customWidth="1"/>
    <col min="3075" max="3075" width="19" style="6" customWidth="1"/>
    <col min="3076" max="3076" width="9.5" style="6" customWidth="1"/>
    <col min="3077" max="3077" width="10.875" style="6" customWidth="1"/>
    <col min="3078" max="3078" width="15.125" style="6" customWidth="1"/>
    <col min="3079" max="3079" width="10.75" style="6" customWidth="1"/>
    <col min="3080" max="3081" width="13.875" style="6" customWidth="1"/>
    <col min="3082" max="3082" width="13.25" style="6" customWidth="1"/>
    <col min="3083" max="3083" width="16.375" style="6" customWidth="1"/>
    <col min="3084" max="3084" width="34.125" style="6" customWidth="1"/>
    <col min="3085" max="3085" width="0" style="6" hidden="1" customWidth="1"/>
    <col min="3086" max="3086" width="22.125" style="6" customWidth="1"/>
    <col min="3087" max="3328" width="9" style="6"/>
    <col min="3329" max="3329" width="7.375" style="6" customWidth="1"/>
    <col min="3330" max="3330" width="79.375" style="6" customWidth="1"/>
    <col min="3331" max="3331" width="19" style="6" customWidth="1"/>
    <col min="3332" max="3332" width="9.5" style="6" customWidth="1"/>
    <col min="3333" max="3333" width="10.875" style="6" customWidth="1"/>
    <col min="3334" max="3334" width="15.125" style="6" customWidth="1"/>
    <col min="3335" max="3335" width="10.75" style="6" customWidth="1"/>
    <col min="3336" max="3337" width="13.875" style="6" customWidth="1"/>
    <col min="3338" max="3338" width="13.25" style="6" customWidth="1"/>
    <col min="3339" max="3339" width="16.375" style="6" customWidth="1"/>
    <col min="3340" max="3340" width="34.125" style="6" customWidth="1"/>
    <col min="3341" max="3341" width="0" style="6" hidden="1" customWidth="1"/>
    <col min="3342" max="3342" width="22.125" style="6" customWidth="1"/>
    <col min="3343" max="3584" width="9" style="6"/>
    <col min="3585" max="3585" width="7.375" style="6" customWidth="1"/>
    <col min="3586" max="3586" width="79.375" style="6" customWidth="1"/>
    <col min="3587" max="3587" width="19" style="6" customWidth="1"/>
    <col min="3588" max="3588" width="9.5" style="6" customWidth="1"/>
    <col min="3589" max="3589" width="10.875" style="6" customWidth="1"/>
    <col min="3590" max="3590" width="15.125" style="6" customWidth="1"/>
    <col min="3591" max="3591" width="10.75" style="6" customWidth="1"/>
    <col min="3592" max="3593" width="13.875" style="6" customWidth="1"/>
    <col min="3594" max="3594" width="13.25" style="6" customWidth="1"/>
    <col min="3595" max="3595" width="16.375" style="6" customWidth="1"/>
    <col min="3596" max="3596" width="34.125" style="6" customWidth="1"/>
    <col min="3597" max="3597" width="0" style="6" hidden="1" customWidth="1"/>
    <col min="3598" max="3598" width="22.125" style="6" customWidth="1"/>
    <col min="3599" max="3840" width="9" style="6"/>
    <col min="3841" max="3841" width="7.375" style="6" customWidth="1"/>
    <col min="3842" max="3842" width="79.375" style="6" customWidth="1"/>
    <col min="3843" max="3843" width="19" style="6" customWidth="1"/>
    <col min="3844" max="3844" width="9.5" style="6" customWidth="1"/>
    <col min="3845" max="3845" width="10.875" style="6" customWidth="1"/>
    <col min="3846" max="3846" width="15.125" style="6" customWidth="1"/>
    <col min="3847" max="3847" width="10.75" style="6" customWidth="1"/>
    <col min="3848" max="3849" width="13.875" style="6" customWidth="1"/>
    <col min="3850" max="3850" width="13.25" style="6" customWidth="1"/>
    <col min="3851" max="3851" width="16.375" style="6" customWidth="1"/>
    <col min="3852" max="3852" width="34.125" style="6" customWidth="1"/>
    <col min="3853" max="3853" width="0" style="6" hidden="1" customWidth="1"/>
    <col min="3854" max="3854" width="22.125" style="6" customWidth="1"/>
    <col min="3855" max="4096" width="9" style="6"/>
    <col min="4097" max="4097" width="7.375" style="6" customWidth="1"/>
    <col min="4098" max="4098" width="79.375" style="6" customWidth="1"/>
    <col min="4099" max="4099" width="19" style="6" customWidth="1"/>
    <col min="4100" max="4100" width="9.5" style="6" customWidth="1"/>
    <col min="4101" max="4101" width="10.875" style="6" customWidth="1"/>
    <col min="4102" max="4102" width="15.125" style="6" customWidth="1"/>
    <col min="4103" max="4103" width="10.75" style="6" customWidth="1"/>
    <col min="4104" max="4105" width="13.875" style="6" customWidth="1"/>
    <col min="4106" max="4106" width="13.25" style="6" customWidth="1"/>
    <col min="4107" max="4107" width="16.375" style="6" customWidth="1"/>
    <col min="4108" max="4108" width="34.125" style="6" customWidth="1"/>
    <col min="4109" max="4109" width="0" style="6" hidden="1" customWidth="1"/>
    <col min="4110" max="4110" width="22.125" style="6" customWidth="1"/>
    <col min="4111" max="4352" width="9" style="6"/>
    <col min="4353" max="4353" width="7.375" style="6" customWidth="1"/>
    <col min="4354" max="4354" width="79.375" style="6" customWidth="1"/>
    <col min="4355" max="4355" width="19" style="6" customWidth="1"/>
    <col min="4356" max="4356" width="9.5" style="6" customWidth="1"/>
    <col min="4357" max="4357" width="10.875" style="6" customWidth="1"/>
    <col min="4358" max="4358" width="15.125" style="6" customWidth="1"/>
    <col min="4359" max="4359" width="10.75" style="6" customWidth="1"/>
    <col min="4360" max="4361" width="13.875" style="6" customWidth="1"/>
    <col min="4362" max="4362" width="13.25" style="6" customWidth="1"/>
    <col min="4363" max="4363" width="16.375" style="6" customWidth="1"/>
    <col min="4364" max="4364" width="34.125" style="6" customWidth="1"/>
    <col min="4365" max="4365" width="0" style="6" hidden="1" customWidth="1"/>
    <col min="4366" max="4366" width="22.125" style="6" customWidth="1"/>
    <col min="4367" max="4608" width="9" style="6"/>
    <col min="4609" max="4609" width="7.375" style="6" customWidth="1"/>
    <col min="4610" max="4610" width="79.375" style="6" customWidth="1"/>
    <col min="4611" max="4611" width="19" style="6" customWidth="1"/>
    <col min="4612" max="4612" width="9.5" style="6" customWidth="1"/>
    <col min="4613" max="4613" width="10.875" style="6" customWidth="1"/>
    <col min="4614" max="4614" width="15.125" style="6" customWidth="1"/>
    <col min="4615" max="4615" width="10.75" style="6" customWidth="1"/>
    <col min="4616" max="4617" width="13.875" style="6" customWidth="1"/>
    <col min="4618" max="4618" width="13.25" style="6" customWidth="1"/>
    <col min="4619" max="4619" width="16.375" style="6" customWidth="1"/>
    <col min="4620" max="4620" width="34.125" style="6" customWidth="1"/>
    <col min="4621" max="4621" width="0" style="6" hidden="1" customWidth="1"/>
    <col min="4622" max="4622" width="22.125" style="6" customWidth="1"/>
    <col min="4623" max="4864" width="9" style="6"/>
    <col min="4865" max="4865" width="7.375" style="6" customWidth="1"/>
    <col min="4866" max="4866" width="79.375" style="6" customWidth="1"/>
    <col min="4867" max="4867" width="19" style="6" customWidth="1"/>
    <col min="4868" max="4868" width="9.5" style="6" customWidth="1"/>
    <col min="4869" max="4869" width="10.875" style="6" customWidth="1"/>
    <col min="4870" max="4870" width="15.125" style="6" customWidth="1"/>
    <col min="4871" max="4871" width="10.75" style="6" customWidth="1"/>
    <col min="4872" max="4873" width="13.875" style="6" customWidth="1"/>
    <col min="4874" max="4874" width="13.25" style="6" customWidth="1"/>
    <col min="4875" max="4875" width="16.375" style="6" customWidth="1"/>
    <col min="4876" max="4876" width="34.125" style="6" customWidth="1"/>
    <col min="4877" max="4877" width="0" style="6" hidden="1" customWidth="1"/>
    <col min="4878" max="4878" width="22.125" style="6" customWidth="1"/>
    <col min="4879" max="5120" width="9" style="6"/>
    <col min="5121" max="5121" width="7.375" style="6" customWidth="1"/>
    <col min="5122" max="5122" width="79.375" style="6" customWidth="1"/>
    <col min="5123" max="5123" width="19" style="6" customWidth="1"/>
    <col min="5124" max="5124" width="9.5" style="6" customWidth="1"/>
    <col min="5125" max="5125" width="10.875" style="6" customWidth="1"/>
    <col min="5126" max="5126" width="15.125" style="6" customWidth="1"/>
    <col min="5127" max="5127" width="10.75" style="6" customWidth="1"/>
    <col min="5128" max="5129" width="13.875" style="6" customWidth="1"/>
    <col min="5130" max="5130" width="13.25" style="6" customWidth="1"/>
    <col min="5131" max="5131" width="16.375" style="6" customWidth="1"/>
    <col min="5132" max="5132" width="34.125" style="6" customWidth="1"/>
    <col min="5133" max="5133" width="0" style="6" hidden="1" customWidth="1"/>
    <col min="5134" max="5134" width="22.125" style="6" customWidth="1"/>
    <col min="5135" max="5376" width="9" style="6"/>
    <col min="5377" max="5377" width="7.375" style="6" customWidth="1"/>
    <col min="5378" max="5378" width="79.375" style="6" customWidth="1"/>
    <col min="5379" max="5379" width="19" style="6" customWidth="1"/>
    <col min="5380" max="5380" width="9.5" style="6" customWidth="1"/>
    <col min="5381" max="5381" width="10.875" style="6" customWidth="1"/>
    <col min="5382" max="5382" width="15.125" style="6" customWidth="1"/>
    <col min="5383" max="5383" width="10.75" style="6" customWidth="1"/>
    <col min="5384" max="5385" width="13.875" style="6" customWidth="1"/>
    <col min="5386" max="5386" width="13.25" style="6" customWidth="1"/>
    <col min="5387" max="5387" width="16.375" style="6" customWidth="1"/>
    <col min="5388" max="5388" width="34.125" style="6" customWidth="1"/>
    <col min="5389" max="5389" width="0" style="6" hidden="1" customWidth="1"/>
    <col min="5390" max="5390" width="22.125" style="6" customWidth="1"/>
    <col min="5391" max="5632" width="9" style="6"/>
    <col min="5633" max="5633" width="7.375" style="6" customWidth="1"/>
    <col min="5634" max="5634" width="79.375" style="6" customWidth="1"/>
    <col min="5635" max="5635" width="19" style="6" customWidth="1"/>
    <col min="5636" max="5636" width="9.5" style="6" customWidth="1"/>
    <col min="5637" max="5637" width="10.875" style="6" customWidth="1"/>
    <col min="5638" max="5638" width="15.125" style="6" customWidth="1"/>
    <col min="5639" max="5639" width="10.75" style="6" customWidth="1"/>
    <col min="5640" max="5641" width="13.875" style="6" customWidth="1"/>
    <col min="5642" max="5642" width="13.25" style="6" customWidth="1"/>
    <col min="5643" max="5643" width="16.375" style="6" customWidth="1"/>
    <col min="5644" max="5644" width="34.125" style="6" customWidth="1"/>
    <col min="5645" max="5645" width="0" style="6" hidden="1" customWidth="1"/>
    <col min="5646" max="5646" width="22.125" style="6" customWidth="1"/>
    <col min="5647" max="5888" width="9" style="6"/>
    <col min="5889" max="5889" width="7.375" style="6" customWidth="1"/>
    <col min="5890" max="5890" width="79.375" style="6" customWidth="1"/>
    <col min="5891" max="5891" width="19" style="6" customWidth="1"/>
    <col min="5892" max="5892" width="9.5" style="6" customWidth="1"/>
    <col min="5893" max="5893" width="10.875" style="6" customWidth="1"/>
    <col min="5894" max="5894" width="15.125" style="6" customWidth="1"/>
    <col min="5895" max="5895" width="10.75" style="6" customWidth="1"/>
    <col min="5896" max="5897" width="13.875" style="6" customWidth="1"/>
    <col min="5898" max="5898" width="13.25" style="6" customWidth="1"/>
    <col min="5899" max="5899" width="16.375" style="6" customWidth="1"/>
    <col min="5900" max="5900" width="34.125" style="6" customWidth="1"/>
    <col min="5901" max="5901" width="0" style="6" hidden="1" customWidth="1"/>
    <col min="5902" max="5902" width="22.125" style="6" customWidth="1"/>
    <col min="5903" max="6144" width="9" style="6"/>
    <col min="6145" max="6145" width="7.375" style="6" customWidth="1"/>
    <col min="6146" max="6146" width="79.375" style="6" customWidth="1"/>
    <col min="6147" max="6147" width="19" style="6" customWidth="1"/>
    <col min="6148" max="6148" width="9.5" style="6" customWidth="1"/>
    <col min="6149" max="6149" width="10.875" style="6" customWidth="1"/>
    <col min="6150" max="6150" width="15.125" style="6" customWidth="1"/>
    <col min="6151" max="6151" width="10.75" style="6" customWidth="1"/>
    <col min="6152" max="6153" width="13.875" style="6" customWidth="1"/>
    <col min="6154" max="6154" width="13.25" style="6" customWidth="1"/>
    <col min="6155" max="6155" width="16.375" style="6" customWidth="1"/>
    <col min="6156" max="6156" width="34.125" style="6" customWidth="1"/>
    <col min="6157" max="6157" width="0" style="6" hidden="1" customWidth="1"/>
    <col min="6158" max="6158" width="22.125" style="6" customWidth="1"/>
    <col min="6159" max="6400" width="9" style="6"/>
    <col min="6401" max="6401" width="7.375" style="6" customWidth="1"/>
    <col min="6402" max="6402" width="79.375" style="6" customWidth="1"/>
    <col min="6403" max="6403" width="19" style="6" customWidth="1"/>
    <col min="6404" max="6404" width="9.5" style="6" customWidth="1"/>
    <col min="6405" max="6405" width="10.875" style="6" customWidth="1"/>
    <col min="6406" max="6406" width="15.125" style="6" customWidth="1"/>
    <col min="6407" max="6407" width="10.75" style="6" customWidth="1"/>
    <col min="6408" max="6409" width="13.875" style="6" customWidth="1"/>
    <col min="6410" max="6410" width="13.25" style="6" customWidth="1"/>
    <col min="6411" max="6411" width="16.375" style="6" customWidth="1"/>
    <col min="6412" max="6412" width="34.125" style="6" customWidth="1"/>
    <col min="6413" max="6413" width="0" style="6" hidden="1" customWidth="1"/>
    <col min="6414" max="6414" width="22.125" style="6" customWidth="1"/>
    <col min="6415" max="6656" width="9" style="6"/>
    <col min="6657" max="6657" width="7.375" style="6" customWidth="1"/>
    <col min="6658" max="6658" width="79.375" style="6" customWidth="1"/>
    <col min="6659" max="6659" width="19" style="6" customWidth="1"/>
    <col min="6660" max="6660" width="9.5" style="6" customWidth="1"/>
    <col min="6661" max="6661" width="10.875" style="6" customWidth="1"/>
    <col min="6662" max="6662" width="15.125" style="6" customWidth="1"/>
    <col min="6663" max="6663" width="10.75" style="6" customWidth="1"/>
    <col min="6664" max="6665" width="13.875" style="6" customWidth="1"/>
    <col min="6666" max="6666" width="13.25" style="6" customWidth="1"/>
    <col min="6667" max="6667" width="16.375" style="6" customWidth="1"/>
    <col min="6668" max="6668" width="34.125" style="6" customWidth="1"/>
    <col min="6669" max="6669" width="0" style="6" hidden="1" customWidth="1"/>
    <col min="6670" max="6670" width="22.125" style="6" customWidth="1"/>
    <col min="6671" max="6912" width="9" style="6"/>
    <col min="6913" max="6913" width="7.375" style="6" customWidth="1"/>
    <col min="6914" max="6914" width="79.375" style="6" customWidth="1"/>
    <col min="6915" max="6915" width="19" style="6" customWidth="1"/>
    <col min="6916" max="6916" width="9.5" style="6" customWidth="1"/>
    <col min="6917" max="6917" width="10.875" style="6" customWidth="1"/>
    <col min="6918" max="6918" width="15.125" style="6" customWidth="1"/>
    <col min="6919" max="6919" width="10.75" style="6" customWidth="1"/>
    <col min="6920" max="6921" width="13.875" style="6" customWidth="1"/>
    <col min="6922" max="6922" width="13.25" style="6" customWidth="1"/>
    <col min="6923" max="6923" width="16.375" style="6" customWidth="1"/>
    <col min="6924" max="6924" width="34.125" style="6" customWidth="1"/>
    <col min="6925" max="6925" width="0" style="6" hidden="1" customWidth="1"/>
    <col min="6926" max="6926" width="22.125" style="6" customWidth="1"/>
    <col min="6927" max="7168" width="9" style="6"/>
    <col min="7169" max="7169" width="7.375" style="6" customWidth="1"/>
    <col min="7170" max="7170" width="79.375" style="6" customWidth="1"/>
    <col min="7171" max="7171" width="19" style="6" customWidth="1"/>
    <col min="7172" max="7172" width="9.5" style="6" customWidth="1"/>
    <col min="7173" max="7173" width="10.875" style="6" customWidth="1"/>
    <col min="7174" max="7174" width="15.125" style="6" customWidth="1"/>
    <col min="7175" max="7175" width="10.75" style="6" customWidth="1"/>
    <col min="7176" max="7177" width="13.875" style="6" customWidth="1"/>
    <col min="7178" max="7178" width="13.25" style="6" customWidth="1"/>
    <col min="7179" max="7179" width="16.375" style="6" customWidth="1"/>
    <col min="7180" max="7180" width="34.125" style="6" customWidth="1"/>
    <col min="7181" max="7181" width="0" style="6" hidden="1" customWidth="1"/>
    <col min="7182" max="7182" width="22.125" style="6" customWidth="1"/>
    <col min="7183" max="7424" width="9" style="6"/>
    <col min="7425" max="7425" width="7.375" style="6" customWidth="1"/>
    <col min="7426" max="7426" width="79.375" style="6" customWidth="1"/>
    <col min="7427" max="7427" width="19" style="6" customWidth="1"/>
    <col min="7428" max="7428" width="9.5" style="6" customWidth="1"/>
    <col min="7429" max="7429" width="10.875" style="6" customWidth="1"/>
    <col min="7430" max="7430" width="15.125" style="6" customWidth="1"/>
    <col min="7431" max="7431" width="10.75" style="6" customWidth="1"/>
    <col min="7432" max="7433" width="13.875" style="6" customWidth="1"/>
    <col min="7434" max="7434" width="13.25" style="6" customWidth="1"/>
    <col min="7435" max="7435" width="16.375" style="6" customWidth="1"/>
    <col min="7436" max="7436" width="34.125" style="6" customWidth="1"/>
    <col min="7437" max="7437" width="0" style="6" hidden="1" customWidth="1"/>
    <col min="7438" max="7438" width="22.125" style="6" customWidth="1"/>
    <col min="7439" max="7680" width="9" style="6"/>
    <col min="7681" max="7681" width="7.375" style="6" customWidth="1"/>
    <col min="7682" max="7682" width="79.375" style="6" customWidth="1"/>
    <col min="7683" max="7683" width="19" style="6" customWidth="1"/>
    <col min="7684" max="7684" width="9.5" style="6" customWidth="1"/>
    <col min="7685" max="7685" width="10.875" style="6" customWidth="1"/>
    <col min="7686" max="7686" width="15.125" style="6" customWidth="1"/>
    <col min="7687" max="7687" width="10.75" style="6" customWidth="1"/>
    <col min="7688" max="7689" width="13.875" style="6" customWidth="1"/>
    <col min="7690" max="7690" width="13.25" style="6" customWidth="1"/>
    <col min="7691" max="7691" width="16.375" style="6" customWidth="1"/>
    <col min="7692" max="7692" width="34.125" style="6" customWidth="1"/>
    <col min="7693" max="7693" width="0" style="6" hidden="1" customWidth="1"/>
    <col min="7694" max="7694" width="22.125" style="6" customWidth="1"/>
    <col min="7695" max="7936" width="9" style="6"/>
    <col min="7937" max="7937" width="7.375" style="6" customWidth="1"/>
    <col min="7938" max="7938" width="79.375" style="6" customWidth="1"/>
    <col min="7939" max="7939" width="19" style="6" customWidth="1"/>
    <col min="7940" max="7940" width="9.5" style="6" customWidth="1"/>
    <col min="7941" max="7941" width="10.875" style="6" customWidth="1"/>
    <col min="7942" max="7942" width="15.125" style="6" customWidth="1"/>
    <col min="7943" max="7943" width="10.75" style="6" customWidth="1"/>
    <col min="7944" max="7945" width="13.875" style="6" customWidth="1"/>
    <col min="7946" max="7946" width="13.25" style="6" customWidth="1"/>
    <col min="7947" max="7947" width="16.375" style="6" customWidth="1"/>
    <col min="7948" max="7948" width="34.125" style="6" customWidth="1"/>
    <col min="7949" max="7949" width="0" style="6" hidden="1" customWidth="1"/>
    <col min="7950" max="7950" width="22.125" style="6" customWidth="1"/>
    <col min="7951" max="8192" width="9" style="6"/>
    <col min="8193" max="8193" width="7.375" style="6" customWidth="1"/>
    <col min="8194" max="8194" width="79.375" style="6" customWidth="1"/>
    <col min="8195" max="8195" width="19" style="6" customWidth="1"/>
    <col min="8196" max="8196" width="9.5" style="6" customWidth="1"/>
    <col min="8197" max="8197" width="10.875" style="6" customWidth="1"/>
    <col min="8198" max="8198" width="15.125" style="6" customWidth="1"/>
    <col min="8199" max="8199" width="10.75" style="6" customWidth="1"/>
    <col min="8200" max="8201" width="13.875" style="6" customWidth="1"/>
    <col min="8202" max="8202" width="13.25" style="6" customWidth="1"/>
    <col min="8203" max="8203" width="16.375" style="6" customWidth="1"/>
    <col min="8204" max="8204" width="34.125" style="6" customWidth="1"/>
    <col min="8205" max="8205" width="0" style="6" hidden="1" customWidth="1"/>
    <col min="8206" max="8206" width="22.125" style="6" customWidth="1"/>
    <col min="8207" max="8448" width="9" style="6"/>
    <col min="8449" max="8449" width="7.375" style="6" customWidth="1"/>
    <col min="8450" max="8450" width="79.375" style="6" customWidth="1"/>
    <col min="8451" max="8451" width="19" style="6" customWidth="1"/>
    <col min="8452" max="8452" width="9.5" style="6" customWidth="1"/>
    <col min="8453" max="8453" width="10.875" style="6" customWidth="1"/>
    <col min="8454" max="8454" width="15.125" style="6" customWidth="1"/>
    <col min="8455" max="8455" width="10.75" style="6" customWidth="1"/>
    <col min="8456" max="8457" width="13.875" style="6" customWidth="1"/>
    <col min="8458" max="8458" width="13.25" style="6" customWidth="1"/>
    <col min="8459" max="8459" width="16.375" style="6" customWidth="1"/>
    <col min="8460" max="8460" width="34.125" style="6" customWidth="1"/>
    <col min="8461" max="8461" width="0" style="6" hidden="1" customWidth="1"/>
    <col min="8462" max="8462" width="22.125" style="6" customWidth="1"/>
    <col min="8463" max="8704" width="9" style="6"/>
    <col min="8705" max="8705" width="7.375" style="6" customWidth="1"/>
    <col min="8706" max="8706" width="79.375" style="6" customWidth="1"/>
    <col min="8707" max="8707" width="19" style="6" customWidth="1"/>
    <col min="8708" max="8708" width="9.5" style="6" customWidth="1"/>
    <col min="8709" max="8709" width="10.875" style="6" customWidth="1"/>
    <col min="8710" max="8710" width="15.125" style="6" customWidth="1"/>
    <col min="8711" max="8711" width="10.75" style="6" customWidth="1"/>
    <col min="8712" max="8713" width="13.875" style="6" customWidth="1"/>
    <col min="8714" max="8714" width="13.25" style="6" customWidth="1"/>
    <col min="8715" max="8715" width="16.375" style="6" customWidth="1"/>
    <col min="8716" max="8716" width="34.125" style="6" customWidth="1"/>
    <col min="8717" max="8717" width="0" style="6" hidden="1" customWidth="1"/>
    <col min="8718" max="8718" width="22.125" style="6" customWidth="1"/>
    <col min="8719" max="8960" width="9" style="6"/>
    <col min="8961" max="8961" width="7.375" style="6" customWidth="1"/>
    <col min="8962" max="8962" width="79.375" style="6" customWidth="1"/>
    <col min="8963" max="8963" width="19" style="6" customWidth="1"/>
    <col min="8964" max="8964" width="9.5" style="6" customWidth="1"/>
    <col min="8965" max="8965" width="10.875" style="6" customWidth="1"/>
    <col min="8966" max="8966" width="15.125" style="6" customWidth="1"/>
    <col min="8967" max="8967" width="10.75" style="6" customWidth="1"/>
    <col min="8968" max="8969" width="13.875" style="6" customWidth="1"/>
    <col min="8970" max="8970" width="13.25" style="6" customWidth="1"/>
    <col min="8971" max="8971" width="16.375" style="6" customWidth="1"/>
    <col min="8972" max="8972" width="34.125" style="6" customWidth="1"/>
    <col min="8973" max="8973" width="0" style="6" hidden="1" customWidth="1"/>
    <col min="8974" max="8974" width="22.125" style="6" customWidth="1"/>
    <col min="8975" max="9216" width="9" style="6"/>
    <col min="9217" max="9217" width="7.375" style="6" customWidth="1"/>
    <col min="9218" max="9218" width="79.375" style="6" customWidth="1"/>
    <col min="9219" max="9219" width="19" style="6" customWidth="1"/>
    <col min="9220" max="9220" width="9.5" style="6" customWidth="1"/>
    <col min="9221" max="9221" width="10.875" style="6" customWidth="1"/>
    <col min="9222" max="9222" width="15.125" style="6" customWidth="1"/>
    <col min="9223" max="9223" width="10.75" style="6" customWidth="1"/>
    <col min="9224" max="9225" width="13.875" style="6" customWidth="1"/>
    <col min="9226" max="9226" width="13.25" style="6" customWidth="1"/>
    <col min="9227" max="9227" width="16.375" style="6" customWidth="1"/>
    <col min="9228" max="9228" width="34.125" style="6" customWidth="1"/>
    <col min="9229" max="9229" width="0" style="6" hidden="1" customWidth="1"/>
    <col min="9230" max="9230" width="22.125" style="6" customWidth="1"/>
    <col min="9231" max="9472" width="9" style="6"/>
    <col min="9473" max="9473" width="7.375" style="6" customWidth="1"/>
    <col min="9474" max="9474" width="79.375" style="6" customWidth="1"/>
    <col min="9475" max="9475" width="19" style="6" customWidth="1"/>
    <col min="9476" max="9476" width="9.5" style="6" customWidth="1"/>
    <col min="9477" max="9477" width="10.875" style="6" customWidth="1"/>
    <col min="9478" max="9478" width="15.125" style="6" customWidth="1"/>
    <col min="9479" max="9479" width="10.75" style="6" customWidth="1"/>
    <col min="9480" max="9481" width="13.875" style="6" customWidth="1"/>
    <col min="9482" max="9482" width="13.25" style="6" customWidth="1"/>
    <col min="9483" max="9483" width="16.375" style="6" customWidth="1"/>
    <col min="9484" max="9484" width="34.125" style="6" customWidth="1"/>
    <col min="9485" max="9485" width="0" style="6" hidden="1" customWidth="1"/>
    <col min="9486" max="9486" width="22.125" style="6" customWidth="1"/>
    <col min="9487" max="9728" width="9" style="6"/>
    <col min="9729" max="9729" width="7.375" style="6" customWidth="1"/>
    <col min="9730" max="9730" width="79.375" style="6" customWidth="1"/>
    <col min="9731" max="9731" width="19" style="6" customWidth="1"/>
    <col min="9732" max="9732" width="9.5" style="6" customWidth="1"/>
    <col min="9733" max="9733" width="10.875" style="6" customWidth="1"/>
    <col min="9734" max="9734" width="15.125" style="6" customWidth="1"/>
    <col min="9735" max="9735" width="10.75" style="6" customWidth="1"/>
    <col min="9736" max="9737" width="13.875" style="6" customWidth="1"/>
    <col min="9738" max="9738" width="13.25" style="6" customWidth="1"/>
    <col min="9739" max="9739" width="16.375" style="6" customWidth="1"/>
    <col min="9740" max="9740" width="34.125" style="6" customWidth="1"/>
    <col min="9741" max="9741" width="0" style="6" hidden="1" customWidth="1"/>
    <col min="9742" max="9742" width="22.125" style="6" customWidth="1"/>
    <col min="9743" max="9984" width="9" style="6"/>
    <col min="9985" max="9985" width="7.375" style="6" customWidth="1"/>
    <col min="9986" max="9986" width="79.375" style="6" customWidth="1"/>
    <col min="9987" max="9987" width="19" style="6" customWidth="1"/>
    <col min="9988" max="9988" width="9.5" style="6" customWidth="1"/>
    <col min="9989" max="9989" width="10.875" style="6" customWidth="1"/>
    <col min="9990" max="9990" width="15.125" style="6" customWidth="1"/>
    <col min="9991" max="9991" width="10.75" style="6" customWidth="1"/>
    <col min="9992" max="9993" width="13.875" style="6" customWidth="1"/>
    <col min="9994" max="9994" width="13.25" style="6" customWidth="1"/>
    <col min="9995" max="9995" width="16.375" style="6" customWidth="1"/>
    <col min="9996" max="9996" width="34.125" style="6" customWidth="1"/>
    <col min="9997" max="9997" width="0" style="6" hidden="1" customWidth="1"/>
    <col min="9998" max="9998" width="22.125" style="6" customWidth="1"/>
    <col min="9999" max="10240" width="9" style="6"/>
    <col min="10241" max="10241" width="7.375" style="6" customWidth="1"/>
    <col min="10242" max="10242" width="79.375" style="6" customWidth="1"/>
    <col min="10243" max="10243" width="19" style="6" customWidth="1"/>
    <col min="10244" max="10244" width="9.5" style="6" customWidth="1"/>
    <col min="10245" max="10245" width="10.875" style="6" customWidth="1"/>
    <col min="10246" max="10246" width="15.125" style="6" customWidth="1"/>
    <col min="10247" max="10247" width="10.75" style="6" customWidth="1"/>
    <col min="10248" max="10249" width="13.875" style="6" customWidth="1"/>
    <col min="10250" max="10250" width="13.25" style="6" customWidth="1"/>
    <col min="10251" max="10251" width="16.375" style="6" customWidth="1"/>
    <col min="10252" max="10252" width="34.125" style="6" customWidth="1"/>
    <col min="10253" max="10253" width="0" style="6" hidden="1" customWidth="1"/>
    <col min="10254" max="10254" width="22.125" style="6" customWidth="1"/>
    <col min="10255" max="10496" width="9" style="6"/>
    <col min="10497" max="10497" width="7.375" style="6" customWidth="1"/>
    <col min="10498" max="10498" width="79.375" style="6" customWidth="1"/>
    <col min="10499" max="10499" width="19" style="6" customWidth="1"/>
    <col min="10500" max="10500" width="9.5" style="6" customWidth="1"/>
    <col min="10501" max="10501" width="10.875" style="6" customWidth="1"/>
    <col min="10502" max="10502" width="15.125" style="6" customWidth="1"/>
    <col min="10503" max="10503" width="10.75" style="6" customWidth="1"/>
    <col min="10504" max="10505" width="13.875" style="6" customWidth="1"/>
    <col min="10506" max="10506" width="13.25" style="6" customWidth="1"/>
    <col min="10507" max="10507" width="16.375" style="6" customWidth="1"/>
    <col min="10508" max="10508" width="34.125" style="6" customWidth="1"/>
    <col min="10509" max="10509" width="0" style="6" hidden="1" customWidth="1"/>
    <col min="10510" max="10510" width="22.125" style="6" customWidth="1"/>
    <col min="10511" max="10752" width="9" style="6"/>
    <col min="10753" max="10753" width="7.375" style="6" customWidth="1"/>
    <col min="10754" max="10754" width="79.375" style="6" customWidth="1"/>
    <col min="10755" max="10755" width="19" style="6" customWidth="1"/>
    <col min="10756" max="10756" width="9.5" style="6" customWidth="1"/>
    <col min="10757" max="10757" width="10.875" style="6" customWidth="1"/>
    <col min="10758" max="10758" width="15.125" style="6" customWidth="1"/>
    <col min="10759" max="10759" width="10.75" style="6" customWidth="1"/>
    <col min="10760" max="10761" width="13.875" style="6" customWidth="1"/>
    <col min="10762" max="10762" width="13.25" style="6" customWidth="1"/>
    <col min="10763" max="10763" width="16.375" style="6" customWidth="1"/>
    <col min="10764" max="10764" width="34.125" style="6" customWidth="1"/>
    <col min="10765" max="10765" width="0" style="6" hidden="1" customWidth="1"/>
    <col min="10766" max="10766" width="22.125" style="6" customWidth="1"/>
    <col min="10767" max="11008" width="9" style="6"/>
    <col min="11009" max="11009" width="7.375" style="6" customWidth="1"/>
    <col min="11010" max="11010" width="79.375" style="6" customWidth="1"/>
    <col min="11011" max="11011" width="19" style="6" customWidth="1"/>
    <col min="11012" max="11012" width="9.5" style="6" customWidth="1"/>
    <col min="11013" max="11013" width="10.875" style="6" customWidth="1"/>
    <col min="11014" max="11014" width="15.125" style="6" customWidth="1"/>
    <col min="11015" max="11015" width="10.75" style="6" customWidth="1"/>
    <col min="11016" max="11017" width="13.875" style="6" customWidth="1"/>
    <col min="11018" max="11018" width="13.25" style="6" customWidth="1"/>
    <col min="11019" max="11019" width="16.375" style="6" customWidth="1"/>
    <col min="11020" max="11020" width="34.125" style="6" customWidth="1"/>
    <col min="11021" max="11021" width="0" style="6" hidden="1" customWidth="1"/>
    <col min="11022" max="11022" width="22.125" style="6" customWidth="1"/>
    <col min="11023" max="11264" width="9" style="6"/>
    <col min="11265" max="11265" width="7.375" style="6" customWidth="1"/>
    <col min="11266" max="11266" width="79.375" style="6" customWidth="1"/>
    <col min="11267" max="11267" width="19" style="6" customWidth="1"/>
    <col min="11268" max="11268" width="9.5" style="6" customWidth="1"/>
    <col min="11269" max="11269" width="10.875" style="6" customWidth="1"/>
    <col min="11270" max="11270" width="15.125" style="6" customWidth="1"/>
    <col min="11271" max="11271" width="10.75" style="6" customWidth="1"/>
    <col min="11272" max="11273" width="13.875" style="6" customWidth="1"/>
    <col min="11274" max="11274" width="13.25" style="6" customWidth="1"/>
    <col min="11275" max="11275" width="16.375" style="6" customWidth="1"/>
    <col min="11276" max="11276" width="34.125" style="6" customWidth="1"/>
    <col min="11277" max="11277" width="0" style="6" hidden="1" customWidth="1"/>
    <col min="11278" max="11278" width="22.125" style="6" customWidth="1"/>
    <col min="11279" max="11520" width="9" style="6"/>
    <col min="11521" max="11521" width="7.375" style="6" customWidth="1"/>
    <col min="11522" max="11522" width="79.375" style="6" customWidth="1"/>
    <col min="11523" max="11523" width="19" style="6" customWidth="1"/>
    <col min="11524" max="11524" width="9.5" style="6" customWidth="1"/>
    <col min="11525" max="11525" width="10.875" style="6" customWidth="1"/>
    <col min="11526" max="11526" width="15.125" style="6" customWidth="1"/>
    <col min="11527" max="11527" width="10.75" style="6" customWidth="1"/>
    <col min="11528" max="11529" width="13.875" style="6" customWidth="1"/>
    <col min="11530" max="11530" width="13.25" style="6" customWidth="1"/>
    <col min="11531" max="11531" width="16.375" style="6" customWidth="1"/>
    <col min="11532" max="11532" width="34.125" style="6" customWidth="1"/>
    <col min="11533" max="11533" width="0" style="6" hidden="1" customWidth="1"/>
    <col min="11534" max="11534" width="22.125" style="6" customWidth="1"/>
    <col min="11535" max="11776" width="9" style="6"/>
    <col min="11777" max="11777" width="7.375" style="6" customWidth="1"/>
    <col min="11778" max="11778" width="79.375" style="6" customWidth="1"/>
    <col min="11779" max="11779" width="19" style="6" customWidth="1"/>
    <col min="11780" max="11780" width="9.5" style="6" customWidth="1"/>
    <col min="11781" max="11781" width="10.875" style="6" customWidth="1"/>
    <col min="11782" max="11782" width="15.125" style="6" customWidth="1"/>
    <col min="11783" max="11783" width="10.75" style="6" customWidth="1"/>
    <col min="11784" max="11785" width="13.875" style="6" customWidth="1"/>
    <col min="11786" max="11786" width="13.25" style="6" customWidth="1"/>
    <col min="11787" max="11787" width="16.375" style="6" customWidth="1"/>
    <col min="11788" max="11788" width="34.125" style="6" customWidth="1"/>
    <col min="11789" max="11789" width="0" style="6" hidden="1" customWidth="1"/>
    <col min="11790" max="11790" width="22.125" style="6" customWidth="1"/>
    <col min="11791" max="12032" width="9" style="6"/>
    <col min="12033" max="12033" width="7.375" style="6" customWidth="1"/>
    <col min="12034" max="12034" width="79.375" style="6" customWidth="1"/>
    <col min="12035" max="12035" width="19" style="6" customWidth="1"/>
    <col min="12036" max="12036" width="9.5" style="6" customWidth="1"/>
    <col min="12037" max="12037" width="10.875" style="6" customWidth="1"/>
    <col min="12038" max="12038" width="15.125" style="6" customWidth="1"/>
    <col min="12039" max="12039" width="10.75" style="6" customWidth="1"/>
    <col min="12040" max="12041" width="13.875" style="6" customWidth="1"/>
    <col min="12042" max="12042" width="13.25" style="6" customWidth="1"/>
    <col min="12043" max="12043" width="16.375" style="6" customWidth="1"/>
    <col min="12044" max="12044" width="34.125" style="6" customWidth="1"/>
    <col min="12045" max="12045" width="0" style="6" hidden="1" customWidth="1"/>
    <col min="12046" max="12046" width="22.125" style="6" customWidth="1"/>
    <col min="12047" max="12288" width="9" style="6"/>
    <col min="12289" max="12289" width="7.375" style="6" customWidth="1"/>
    <col min="12290" max="12290" width="79.375" style="6" customWidth="1"/>
    <col min="12291" max="12291" width="19" style="6" customWidth="1"/>
    <col min="12292" max="12292" width="9.5" style="6" customWidth="1"/>
    <col min="12293" max="12293" width="10.875" style="6" customWidth="1"/>
    <col min="12294" max="12294" width="15.125" style="6" customWidth="1"/>
    <col min="12295" max="12295" width="10.75" style="6" customWidth="1"/>
    <col min="12296" max="12297" width="13.875" style="6" customWidth="1"/>
    <col min="12298" max="12298" width="13.25" style="6" customWidth="1"/>
    <col min="12299" max="12299" width="16.375" style="6" customWidth="1"/>
    <col min="12300" max="12300" width="34.125" style="6" customWidth="1"/>
    <col min="12301" max="12301" width="0" style="6" hidden="1" customWidth="1"/>
    <col min="12302" max="12302" width="22.125" style="6" customWidth="1"/>
    <col min="12303" max="12544" width="9" style="6"/>
    <col min="12545" max="12545" width="7.375" style="6" customWidth="1"/>
    <col min="12546" max="12546" width="79.375" style="6" customWidth="1"/>
    <col min="12547" max="12547" width="19" style="6" customWidth="1"/>
    <col min="12548" max="12548" width="9.5" style="6" customWidth="1"/>
    <col min="12549" max="12549" width="10.875" style="6" customWidth="1"/>
    <col min="12550" max="12550" width="15.125" style="6" customWidth="1"/>
    <col min="12551" max="12551" width="10.75" style="6" customWidth="1"/>
    <col min="12552" max="12553" width="13.875" style="6" customWidth="1"/>
    <col min="12554" max="12554" width="13.25" style="6" customWidth="1"/>
    <col min="12555" max="12555" width="16.375" style="6" customWidth="1"/>
    <col min="12556" max="12556" width="34.125" style="6" customWidth="1"/>
    <col min="12557" max="12557" width="0" style="6" hidden="1" customWidth="1"/>
    <col min="12558" max="12558" width="22.125" style="6" customWidth="1"/>
    <col min="12559" max="12800" width="9" style="6"/>
    <col min="12801" max="12801" width="7.375" style="6" customWidth="1"/>
    <col min="12802" max="12802" width="79.375" style="6" customWidth="1"/>
    <col min="12803" max="12803" width="19" style="6" customWidth="1"/>
    <col min="12804" max="12804" width="9.5" style="6" customWidth="1"/>
    <col min="12805" max="12805" width="10.875" style="6" customWidth="1"/>
    <col min="12806" max="12806" width="15.125" style="6" customWidth="1"/>
    <col min="12807" max="12807" width="10.75" style="6" customWidth="1"/>
    <col min="12808" max="12809" width="13.875" style="6" customWidth="1"/>
    <col min="12810" max="12810" width="13.25" style="6" customWidth="1"/>
    <col min="12811" max="12811" width="16.375" style="6" customWidth="1"/>
    <col min="12812" max="12812" width="34.125" style="6" customWidth="1"/>
    <col min="12813" max="12813" width="0" style="6" hidden="1" customWidth="1"/>
    <col min="12814" max="12814" width="22.125" style="6" customWidth="1"/>
    <col min="12815" max="13056" width="9" style="6"/>
    <col min="13057" max="13057" width="7.375" style="6" customWidth="1"/>
    <col min="13058" max="13058" width="79.375" style="6" customWidth="1"/>
    <col min="13059" max="13059" width="19" style="6" customWidth="1"/>
    <col min="13060" max="13060" width="9.5" style="6" customWidth="1"/>
    <col min="13061" max="13061" width="10.875" style="6" customWidth="1"/>
    <col min="13062" max="13062" width="15.125" style="6" customWidth="1"/>
    <col min="13063" max="13063" width="10.75" style="6" customWidth="1"/>
    <col min="13064" max="13065" width="13.875" style="6" customWidth="1"/>
    <col min="13066" max="13066" width="13.25" style="6" customWidth="1"/>
    <col min="13067" max="13067" width="16.375" style="6" customWidth="1"/>
    <col min="13068" max="13068" width="34.125" style="6" customWidth="1"/>
    <col min="13069" max="13069" width="0" style="6" hidden="1" customWidth="1"/>
    <col min="13070" max="13070" width="22.125" style="6" customWidth="1"/>
    <col min="13071" max="13312" width="9" style="6"/>
    <col min="13313" max="13313" width="7.375" style="6" customWidth="1"/>
    <col min="13314" max="13314" width="79.375" style="6" customWidth="1"/>
    <col min="13315" max="13315" width="19" style="6" customWidth="1"/>
    <col min="13316" max="13316" width="9.5" style="6" customWidth="1"/>
    <col min="13317" max="13317" width="10.875" style="6" customWidth="1"/>
    <col min="13318" max="13318" width="15.125" style="6" customWidth="1"/>
    <col min="13319" max="13319" width="10.75" style="6" customWidth="1"/>
    <col min="13320" max="13321" width="13.875" style="6" customWidth="1"/>
    <col min="13322" max="13322" width="13.25" style="6" customWidth="1"/>
    <col min="13323" max="13323" width="16.375" style="6" customWidth="1"/>
    <col min="13324" max="13324" width="34.125" style="6" customWidth="1"/>
    <col min="13325" max="13325" width="0" style="6" hidden="1" customWidth="1"/>
    <col min="13326" max="13326" width="22.125" style="6" customWidth="1"/>
    <col min="13327" max="13568" width="9" style="6"/>
    <col min="13569" max="13569" width="7.375" style="6" customWidth="1"/>
    <col min="13570" max="13570" width="79.375" style="6" customWidth="1"/>
    <col min="13571" max="13571" width="19" style="6" customWidth="1"/>
    <col min="13572" max="13572" width="9.5" style="6" customWidth="1"/>
    <col min="13573" max="13573" width="10.875" style="6" customWidth="1"/>
    <col min="13574" max="13574" width="15.125" style="6" customWidth="1"/>
    <col min="13575" max="13575" width="10.75" style="6" customWidth="1"/>
    <col min="13576" max="13577" width="13.875" style="6" customWidth="1"/>
    <col min="13578" max="13578" width="13.25" style="6" customWidth="1"/>
    <col min="13579" max="13579" width="16.375" style="6" customWidth="1"/>
    <col min="13580" max="13580" width="34.125" style="6" customWidth="1"/>
    <col min="13581" max="13581" width="0" style="6" hidden="1" customWidth="1"/>
    <col min="13582" max="13582" width="22.125" style="6" customWidth="1"/>
    <col min="13583" max="13824" width="9" style="6"/>
    <col min="13825" max="13825" width="7.375" style="6" customWidth="1"/>
    <col min="13826" max="13826" width="79.375" style="6" customWidth="1"/>
    <col min="13827" max="13827" width="19" style="6" customWidth="1"/>
    <col min="13828" max="13828" width="9.5" style="6" customWidth="1"/>
    <col min="13829" max="13829" width="10.875" style="6" customWidth="1"/>
    <col min="13830" max="13830" width="15.125" style="6" customWidth="1"/>
    <col min="13831" max="13831" width="10.75" style="6" customWidth="1"/>
    <col min="13832" max="13833" width="13.875" style="6" customWidth="1"/>
    <col min="13834" max="13834" width="13.25" style="6" customWidth="1"/>
    <col min="13835" max="13835" width="16.375" style="6" customWidth="1"/>
    <col min="13836" max="13836" width="34.125" style="6" customWidth="1"/>
    <col min="13837" max="13837" width="0" style="6" hidden="1" customWidth="1"/>
    <col min="13838" max="13838" width="22.125" style="6" customWidth="1"/>
    <col min="13839" max="14080" width="9" style="6"/>
    <col min="14081" max="14081" width="7.375" style="6" customWidth="1"/>
    <col min="14082" max="14082" width="79.375" style="6" customWidth="1"/>
    <col min="14083" max="14083" width="19" style="6" customWidth="1"/>
    <col min="14084" max="14084" width="9.5" style="6" customWidth="1"/>
    <col min="14085" max="14085" width="10.875" style="6" customWidth="1"/>
    <col min="14086" max="14086" width="15.125" style="6" customWidth="1"/>
    <col min="14087" max="14087" width="10.75" style="6" customWidth="1"/>
    <col min="14088" max="14089" width="13.875" style="6" customWidth="1"/>
    <col min="14090" max="14090" width="13.25" style="6" customWidth="1"/>
    <col min="14091" max="14091" width="16.375" style="6" customWidth="1"/>
    <col min="14092" max="14092" width="34.125" style="6" customWidth="1"/>
    <col min="14093" max="14093" width="0" style="6" hidden="1" customWidth="1"/>
    <col min="14094" max="14094" width="22.125" style="6" customWidth="1"/>
    <col min="14095" max="14336" width="9" style="6"/>
    <col min="14337" max="14337" width="7.375" style="6" customWidth="1"/>
    <col min="14338" max="14338" width="79.375" style="6" customWidth="1"/>
    <col min="14339" max="14339" width="19" style="6" customWidth="1"/>
    <col min="14340" max="14340" width="9.5" style="6" customWidth="1"/>
    <col min="14341" max="14341" width="10.875" style="6" customWidth="1"/>
    <col min="14342" max="14342" width="15.125" style="6" customWidth="1"/>
    <col min="14343" max="14343" width="10.75" style="6" customWidth="1"/>
    <col min="14344" max="14345" width="13.875" style="6" customWidth="1"/>
    <col min="14346" max="14346" width="13.25" style="6" customWidth="1"/>
    <col min="14347" max="14347" width="16.375" style="6" customWidth="1"/>
    <col min="14348" max="14348" width="34.125" style="6" customWidth="1"/>
    <col min="14349" max="14349" width="0" style="6" hidden="1" customWidth="1"/>
    <col min="14350" max="14350" width="22.125" style="6" customWidth="1"/>
    <col min="14351" max="14592" width="9" style="6"/>
    <col min="14593" max="14593" width="7.375" style="6" customWidth="1"/>
    <col min="14594" max="14594" width="79.375" style="6" customWidth="1"/>
    <col min="14595" max="14595" width="19" style="6" customWidth="1"/>
    <col min="14596" max="14596" width="9.5" style="6" customWidth="1"/>
    <col min="14597" max="14597" width="10.875" style="6" customWidth="1"/>
    <col min="14598" max="14598" width="15.125" style="6" customWidth="1"/>
    <col min="14599" max="14599" width="10.75" style="6" customWidth="1"/>
    <col min="14600" max="14601" width="13.875" style="6" customWidth="1"/>
    <col min="14602" max="14602" width="13.25" style="6" customWidth="1"/>
    <col min="14603" max="14603" width="16.375" style="6" customWidth="1"/>
    <col min="14604" max="14604" width="34.125" style="6" customWidth="1"/>
    <col min="14605" max="14605" width="0" style="6" hidden="1" customWidth="1"/>
    <col min="14606" max="14606" width="22.125" style="6" customWidth="1"/>
    <col min="14607" max="14848" width="9" style="6"/>
    <col min="14849" max="14849" width="7.375" style="6" customWidth="1"/>
    <col min="14850" max="14850" width="79.375" style="6" customWidth="1"/>
    <col min="14851" max="14851" width="19" style="6" customWidth="1"/>
    <col min="14852" max="14852" width="9.5" style="6" customWidth="1"/>
    <col min="14853" max="14853" width="10.875" style="6" customWidth="1"/>
    <col min="14854" max="14854" width="15.125" style="6" customWidth="1"/>
    <col min="14855" max="14855" width="10.75" style="6" customWidth="1"/>
    <col min="14856" max="14857" width="13.875" style="6" customWidth="1"/>
    <col min="14858" max="14858" width="13.25" style="6" customWidth="1"/>
    <col min="14859" max="14859" width="16.375" style="6" customWidth="1"/>
    <col min="14860" max="14860" width="34.125" style="6" customWidth="1"/>
    <col min="14861" max="14861" width="0" style="6" hidden="1" customWidth="1"/>
    <col min="14862" max="14862" width="22.125" style="6" customWidth="1"/>
    <col min="14863" max="15104" width="9" style="6"/>
    <col min="15105" max="15105" width="7.375" style="6" customWidth="1"/>
    <col min="15106" max="15106" width="79.375" style="6" customWidth="1"/>
    <col min="15107" max="15107" width="19" style="6" customWidth="1"/>
    <col min="15108" max="15108" width="9.5" style="6" customWidth="1"/>
    <col min="15109" max="15109" width="10.875" style="6" customWidth="1"/>
    <col min="15110" max="15110" width="15.125" style="6" customWidth="1"/>
    <col min="15111" max="15111" width="10.75" style="6" customWidth="1"/>
    <col min="15112" max="15113" width="13.875" style="6" customWidth="1"/>
    <col min="15114" max="15114" width="13.25" style="6" customWidth="1"/>
    <col min="15115" max="15115" width="16.375" style="6" customWidth="1"/>
    <col min="15116" max="15116" width="34.125" style="6" customWidth="1"/>
    <col min="15117" max="15117" width="0" style="6" hidden="1" customWidth="1"/>
    <col min="15118" max="15118" width="22.125" style="6" customWidth="1"/>
    <col min="15119" max="15360" width="9" style="6"/>
    <col min="15361" max="15361" width="7.375" style="6" customWidth="1"/>
    <col min="15362" max="15362" width="79.375" style="6" customWidth="1"/>
    <col min="15363" max="15363" width="19" style="6" customWidth="1"/>
    <col min="15364" max="15364" width="9.5" style="6" customWidth="1"/>
    <col min="15365" max="15365" width="10.875" style="6" customWidth="1"/>
    <col min="15366" max="15366" width="15.125" style="6" customWidth="1"/>
    <col min="15367" max="15367" width="10.75" style="6" customWidth="1"/>
    <col min="15368" max="15369" width="13.875" style="6" customWidth="1"/>
    <col min="15370" max="15370" width="13.25" style="6" customWidth="1"/>
    <col min="15371" max="15371" width="16.375" style="6" customWidth="1"/>
    <col min="15372" max="15372" width="34.125" style="6" customWidth="1"/>
    <col min="15373" max="15373" width="0" style="6" hidden="1" customWidth="1"/>
    <col min="15374" max="15374" width="22.125" style="6" customWidth="1"/>
    <col min="15375" max="15616" width="9" style="6"/>
    <col min="15617" max="15617" width="7.375" style="6" customWidth="1"/>
    <col min="15618" max="15618" width="79.375" style="6" customWidth="1"/>
    <col min="15619" max="15619" width="19" style="6" customWidth="1"/>
    <col min="15620" max="15620" width="9.5" style="6" customWidth="1"/>
    <col min="15621" max="15621" width="10.875" style="6" customWidth="1"/>
    <col min="15622" max="15622" width="15.125" style="6" customWidth="1"/>
    <col min="15623" max="15623" width="10.75" style="6" customWidth="1"/>
    <col min="15624" max="15625" width="13.875" style="6" customWidth="1"/>
    <col min="15626" max="15626" width="13.25" style="6" customWidth="1"/>
    <col min="15627" max="15627" width="16.375" style="6" customWidth="1"/>
    <col min="15628" max="15628" width="34.125" style="6" customWidth="1"/>
    <col min="15629" max="15629" width="0" style="6" hidden="1" customWidth="1"/>
    <col min="15630" max="15630" width="22.125" style="6" customWidth="1"/>
    <col min="15631" max="15872" width="9" style="6"/>
    <col min="15873" max="15873" width="7.375" style="6" customWidth="1"/>
    <col min="15874" max="15874" width="79.375" style="6" customWidth="1"/>
    <col min="15875" max="15875" width="19" style="6" customWidth="1"/>
    <col min="15876" max="15876" width="9.5" style="6" customWidth="1"/>
    <col min="15877" max="15877" width="10.875" style="6" customWidth="1"/>
    <col min="15878" max="15878" width="15.125" style="6" customWidth="1"/>
    <col min="15879" max="15879" width="10.75" style="6" customWidth="1"/>
    <col min="15880" max="15881" width="13.875" style="6" customWidth="1"/>
    <col min="15882" max="15882" width="13.25" style="6" customWidth="1"/>
    <col min="15883" max="15883" width="16.375" style="6" customWidth="1"/>
    <col min="15884" max="15884" width="34.125" style="6" customWidth="1"/>
    <col min="15885" max="15885" width="0" style="6" hidden="1" customWidth="1"/>
    <col min="15886" max="15886" width="22.125" style="6" customWidth="1"/>
    <col min="15887" max="16128" width="9" style="6"/>
    <col min="16129" max="16129" width="7.375" style="6" customWidth="1"/>
    <col min="16130" max="16130" width="79.375" style="6" customWidth="1"/>
    <col min="16131" max="16131" width="19" style="6" customWidth="1"/>
    <col min="16132" max="16132" width="9.5" style="6" customWidth="1"/>
    <col min="16133" max="16133" width="10.875" style="6" customWidth="1"/>
    <col min="16134" max="16134" width="15.125" style="6" customWidth="1"/>
    <col min="16135" max="16135" width="10.75" style="6" customWidth="1"/>
    <col min="16136" max="16137" width="13.875" style="6" customWidth="1"/>
    <col min="16138" max="16138" width="13.25" style="6" customWidth="1"/>
    <col min="16139" max="16139" width="16.375" style="6" customWidth="1"/>
    <col min="16140" max="16140" width="34.125" style="6" customWidth="1"/>
    <col min="16141" max="16141" width="0" style="6" hidden="1" customWidth="1"/>
    <col min="16142" max="16142" width="22.125" style="6" customWidth="1"/>
    <col min="16143" max="16384" width="9" style="6"/>
  </cols>
  <sheetData>
    <row r="1" spans="1:14" ht="90.75" customHeight="1" x14ac:dyDescent="0.25">
      <c r="K1" s="171" t="s">
        <v>216</v>
      </c>
      <c r="L1" s="171"/>
      <c r="M1" s="171"/>
    </row>
    <row r="2" spans="1:14" ht="18.75" x14ac:dyDescent="0.25">
      <c r="K2" s="170"/>
      <c r="L2" s="170"/>
      <c r="M2" s="170"/>
    </row>
    <row r="3" spans="1:14" s="13" customFormat="1" ht="72" customHeight="1" x14ac:dyDescent="0.25">
      <c r="A3" s="8"/>
      <c r="B3" s="58"/>
      <c r="C3" s="11"/>
      <c r="D3" s="11"/>
      <c r="E3" s="11"/>
      <c r="F3" s="11"/>
      <c r="G3" s="11"/>
      <c r="H3" s="59"/>
      <c r="K3" s="270" t="s">
        <v>129</v>
      </c>
      <c r="L3" s="270"/>
    </row>
    <row r="4" spans="1:14" s="13" customFormat="1" ht="23.25" customHeight="1" x14ac:dyDescent="0.25">
      <c r="A4" s="266" t="s">
        <v>15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</row>
    <row r="5" spans="1:14" s="13" customFormat="1" x14ac:dyDescent="0.25">
      <c r="A5" s="210" t="s">
        <v>0</v>
      </c>
      <c r="B5" s="210" t="s">
        <v>12</v>
      </c>
      <c r="C5" s="210" t="s">
        <v>4</v>
      </c>
      <c r="D5" s="210" t="s">
        <v>3</v>
      </c>
      <c r="E5" s="210"/>
      <c r="F5" s="210"/>
      <c r="G5" s="210"/>
      <c r="H5" s="267" t="s">
        <v>16</v>
      </c>
      <c r="I5" s="267"/>
      <c r="J5" s="267"/>
      <c r="K5" s="268"/>
      <c r="L5" s="269" t="s">
        <v>10</v>
      </c>
    </row>
    <row r="6" spans="1:14" s="13" customFormat="1" ht="94.5" x14ac:dyDescent="0.25">
      <c r="A6" s="210"/>
      <c r="B6" s="210"/>
      <c r="C6" s="210"/>
      <c r="D6" s="1" t="s">
        <v>4</v>
      </c>
      <c r="E6" s="1" t="s">
        <v>13</v>
      </c>
      <c r="F6" s="1" t="s">
        <v>5</v>
      </c>
      <c r="G6" s="1" t="s">
        <v>6</v>
      </c>
      <c r="H6" s="1">
        <v>2026</v>
      </c>
      <c r="I6" s="1">
        <v>2027</v>
      </c>
      <c r="J6" s="1">
        <v>2028</v>
      </c>
      <c r="K6" s="1" t="s">
        <v>11</v>
      </c>
      <c r="L6" s="269"/>
    </row>
    <row r="7" spans="1:14" s="13" customFormat="1" x14ac:dyDescent="0.25">
      <c r="A7" s="240" t="s">
        <v>201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2"/>
    </row>
    <row r="8" spans="1:14" x14ac:dyDescent="0.25">
      <c r="A8" s="271" t="s">
        <v>90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</row>
    <row r="9" spans="1:14" x14ac:dyDescent="0.25">
      <c r="A9" s="272" t="s">
        <v>91</v>
      </c>
      <c r="B9" s="272"/>
      <c r="C9" s="272"/>
      <c r="D9" s="272"/>
      <c r="E9" s="272"/>
      <c r="F9" s="272"/>
      <c r="G9" s="272"/>
      <c r="H9" s="272"/>
      <c r="I9" s="92"/>
      <c r="J9" s="92"/>
      <c r="K9" s="92"/>
      <c r="L9" s="92"/>
    </row>
    <row r="10" spans="1:14" ht="51" customHeight="1" x14ac:dyDescent="0.25">
      <c r="A10" s="178" t="s">
        <v>92</v>
      </c>
      <c r="B10" s="176" t="s">
        <v>93</v>
      </c>
      <c r="C10" s="184" t="s">
        <v>197</v>
      </c>
      <c r="D10" s="176" t="s">
        <v>206</v>
      </c>
      <c r="E10" s="176" t="s">
        <v>94</v>
      </c>
      <c r="F10" s="176" t="s">
        <v>95</v>
      </c>
      <c r="G10" s="5" t="s">
        <v>96</v>
      </c>
      <c r="H10" s="39">
        <v>300</v>
      </c>
      <c r="I10" s="39">
        <v>300</v>
      </c>
      <c r="J10" s="39">
        <v>300</v>
      </c>
      <c r="K10" s="113">
        <f>SUM(H10:J10)</f>
        <v>900</v>
      </c>
      <c r="L10" s="274" t="s">
        <v>156</v>
      </c>
      <c r="M10" s="60"/>
      <c r="N10" s="61"/>
    </row>
    <row r="11" spans="1:14" ht="54.75" customHeight="1" x14ac:dyDescent="0.25">
      <c r="A11" s="180"/>
      <c r="B11" s="177"/>
      <c r="C11" s="186"/>
      <c r="D11" s="177"/>
      <c r="E11" s="177"/>
      <c r="F11" s="177"/>
      <c r="G11" s="38">
        <v>244</v>
      </c>
      <c r="H11" s="39">
        <v>300</v>
      </c>
      <c r="I11" s="39">
        <v>300</v>
      </c>
      <c r="J11" s="39">
        <v>300</v>
      </c>
      <c r="K11" s="113">
        <f>SUM(H11:J11)</f>
        <v>900</v>
      </c>
      <c r="L11" s="275"/>
      <c r="M11" s="6" t="s">
        <v>101</v>
      </c>
    </row>
    <row r="12" spans="1:14" ht="63.75" x14ac:dyDescent="0.25">
      <c r="A12" s="110" t="s">
        <v>97</v>
      </c>
      <c r="B12" s="111" t="s">
        <v>98</v>
      </c>
      <c r="C12" s="145" t="s">
        <v>198</v>
      </c>
      <c r="D12" s="151" t="s">
        <v>206</v>
      </c>
      <c r="E12" s="140" t="s">
        <v>171</v>
      </c>
      <c r="F12" s="86" t="s">
        <v>99</v>
      </c>
      <c r="G12" s="38">
        <v>244</v>
      </c>
      <c r="H12" s="39"/>
      <c r="I12" s="39"/>
      <c r="J12" s="39"/>
      <c r="K12" s="113">
        <f>SUM(H12:J12)</f>
        <v>0</v>
      </c>
      <c r="L12" s="169" t="s">
        <v>100</v>
      </c>
    </row>
    <row r="13" spans="1:14" s="40" customFormat="1" x14ac:dyDescent="0.25">
      <c r="A13" s="271" t="s">
        <v>37</v>
      </c>
      <c r="B13" s="271"/>
      <c r="C13" s="98"/>
      <c r="D13" s="99"/>
      <c r="E13" s="99"/>
      <c r="F13" s="99"/>
      <c r="G13" s="99"/>
      <c r="H13" s="112">
        <f>SUM(H10:H12)</f>
        <v>600</v>
      </c>
      <c r="I13" s="112">
        <f t="shared" ref="I13:K13" si="0">SUM(I10:I12)</f>
        <v>600</v>
      </c>
      <c r="J13" s="112">
        <f t="shared" si="0"/>
        <v>600</v>
      </c>
      <c r="K13" s="112">
        <f t="shared" si="0"/>
        <v>1800</v>
      </c>
      <c r="L13" s="3"/>
    </row>
    <row r="14" spans="1:14" x14ac:dyDescent="0.25">
      <c r="A14" s="273" t="s">
        <v>131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</row>
    <row r="15" spans="1:14" ht="31.5" x14ac:dyDescent="0.25">
      <c r="A15" s="178" t="s">
        <v>102</v>
      </c>
      <c r="B15" s="277" t="s">
        <v>103</v>
      </c>
      <c r="C15" s="184" t="s">
        <v>197</v>
      </c>
      <c r="D15" s="176" t="s">
        <v>206</v>
      </c>
      <c r="E15" s="178" t="s">
        <v>94</v>
      </c>
      <c r="F15" s="5"/>
      <c r="G15" s="5"/>
      <c r="H15" s="62">
        <v>1979.4</v>
      </c>
      <c r="I15" s="62">
        <v>1979.4</v>
      </c>
      <c r="J15" s="62"/>
      <c r="K15" s="62">
        <f>SUM(H15:I15)</f>
        <v>3958.8</v>
      </c>
      <c r="L15" s="63" t="s">
        <v>104</v>
      </c>
    </row>
    <row r="16" spans="1:14" x14ac:dyDescent="0.25">
      <c r="A16" s="179"/>
      <c r="B16" s="278"/>
      <c r="C16" s="185"/>
      <c r="D16" s="187"/>
      <c r="E16" s="179"/>
      <c r="F16" s="176" t="s">
        <v>105</v>
      </c>
      <c r="G16" s="5" t="s">
        <v>106</v>
      </c>
      <c r="H16" s="39">
        <f>5032.489+968.126</f>
        <v>6000.6149999999998</v>
      </c>
      <c r="I16" s="39">
        <f>5032.489+968.126</f>
        <v>6000.6149999999998</v>
      </c>
      <c r="J16" s="39">
        <f>5032.489+968.126</f>
        <v>6000.6149999999998</v>
      </c>
      <c r="K16" s="113">
        <f>SUM(H16:J16)</f>
        <v>18001.845000000001</v>
      </c>
      <c r="L16" s="176" t="s">
        <v>212</v>
      </c>
    </row>
    <row r="17" spans="1:14" x14ac:dyDescent="0.25">
      <c r="A17" s="179"/>
      <c r="B17" s="278"/>
      <c r="C17" s="185"/>
      <c r="D17" s="187"/>
      <c r="E17" s="179"/>
      <c r="F17" s="281"/>
      <c r="G17" s="5" t="s">
        <v>108</v>
      </c>
      <c r="H17" s="39">
        <v>750</v>
      </c>
      <c r="I17" s="39">
        <v>750</v>
      </c>
      <c r="J17" s="39">
        <v>750</v>
      </c>
      <c r="K17" s="113">
        <f>SUM(H17:J17)</f>
        <v>2250</v>
      </c>
      <c r="L17" s="187"/>
    </row>
    <row r="18" spans="1:14" x14ac:dyDescent="0.25">
      <c r="A18" s="179"/>
      <c r="B18" s="278"/>
      <c r="C18" s="185"/>
      <c r="D18" s="187"/>
      <c r="E18" s="179"/>
      <c r="F18" s="187"/>
      <c r="G18" s="5" t="s">
        <v>107</v>
      </c>
      <c r="H18" s="39">
        <f>1519.811+292.374</f>
        <v>1812.1849999999999</v>
      </c>
      <c r="I18" s="39">
        <f>1519.811+292.374</f>
        <v>1812.1849999999999</v>
      </c>
      <c r="J18" s="39">
        <f>1519.811+292.374</f>
        <v>1812.1849999999999</v>
      </c>
      <c r="K18" s="113">
        <f>SUM(H18:J18)</f>
        <v>5436.5550000000003</v>
      </c>
      <c r="L18" s="187"/>
      <c r="N18" s="64"/>
    </row>
    <row r="19" spans="1:14" x14ac:dyDescent="0.25">
      <c r="A19" s="179"/>
      <c r="B19" s="278"/>
      <c r="C19" s="186"/>
      <c r="D19" s="177"/>
      <c r="E19" s="180"/>
      <c r="F19" s="177"/>
      <c r="G19" s="5" t="s">
        <v>14</v>
      </c>
      <c r="H19" s="39">
        <v>1318.6</v>
      </c>
      <c r="I19" s="39">
        <v>1318.6</v>
      </c>
      <c r="J19" s="39">
        <v>1318.6</v>
      </c>
      <c r="K19" s="113">
        <f>SUM(H19:J19)</f>
        <v>3955.7999999999997</v>
      </c>
      <c r="L19" s="177"/>
    </row>
    <row r="20" spans="1:14" x14ac:dyDescent="0.25">
      <c r="A20" s="180"/>
      <c r="B20" s="279"/>
      <c r="C20" s="1"/>
      <c r="D20" s="14"/>
      <c r="E20" s="5"/>
      <c r="F20" s="14"/>
      <c r="G20" s="1"/>
      <c r="H20" s="39"/>
      <c r="I20" s="39"/>
      <c r="J20" s="39"/>
      <c r="K20" s="39">
        <f>SUM(H20:I20)</f>
        <v>0</v>
      </c>
      <c r="L20" s="2"/>
    </row>
    <row r="21" spans="1:14" x14ac:dyDescent="0.25">
      <c r="A21" s="271" t="s">
        <v>60</v>
      </c>
      <c r="B21" s="271"/>
      <c r="C21" s="98"/>
      <c r="D21" s="99"/>
      <c r="E21" s="102"/>
      <c r="F21" s="98"/>
      <c r="G21" s="98"/>
      <c r="H21" s="112">
        <f>SUM(H16:H20)</f>
        <v>9881.4</v>
      </c>
      <c r="I21" s="112">
        <f>SUM(I16:I20)</f>
        <v>9881.4</v>
      </c>
      <c r="J21" s="112">
        <f>SUM(J16:J20)</f>
        <v>9881.4</v>
      </c>
      <c r="K21" s="112">
        <f>SUM(K16:K20)</f>
        <v>29644.2</v>
      </c>
      <c r="L21" s="92"/>
    </row>
    <row r="22" spans="1:14" x14ac:dyDescent="0.25">
      <c r="A22" s="273" t="s">
        <v>132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</row>
    <row r="23" spans="1:14" ht="63" x14ac:dyDescent="0.25">
      <c r="A23" s="26" t="s">
        <v>109</v>
      </c>
      <c r="B23" s="65" t="s">
        <v>110</v>
      </c>
      <c r="C23" s="144" t="s">
        <v>197</v>
      </c>
      <c r="D23" s="151" t="s">
        <v>206</v>
      </c>
      <c r="E23" s="14" t="s">
        <v>31</v>
      </c>
      <c r="F23" s="88" t="s">
        <v>148</v>
      </c>
      <c r="G23" s="14" t="s">
        <v>111</v>
      </c>
      <c r="H23" s="82">
        <v>0</v>
      </c>
      <c r="I23" s="82">
        <v>0</v>
      </c>
      <c r="J23" s="82">
        <v>0</v>
      </c>
      <c r="K23" s="113">
        <f>SUM(H23:J23)</f>
        <v>0</v>
      </c>
      <c r="L23" s="219" t="s">
        <v>155</v>
      </c>
    </row>
    <row r="24" spans="1:14" ht="63" x14ac:dyDescent="0.25">
      <c r="A24" s="5" t="s">
        <v>112</v>
      </c>
      <c r="B24" s="2" t="s">
        <v>113</v>
      </c>
      <c r="C24" s="144" t="s">
        <v>197</v>
      </c>
      <c r="D24" s="151" t="s">
        <v>206</v>
      </c>
      <c r="E24" s="14" t="s">
        <v>31</v>
      </c>
      <c r="F24" s="14" t="s">
        <v>114</v>
      </c>
      <c r="G24" s="14" t="s">
        <v>111</v>
      </c>
      <c r="H24" s="82">
        <v>0</v>
      </c>
      <c r="I24" s="82">
        <v>0</v>
      </c>
      <c r="J24" s="82">
        <v>0</v>
      </c>
      <c r="K24" s="113">
        <f>SUM(H24:J24)</f>
        <v>0</v>
      </c>
      <c r="L24" s="219"/>
    </row>
    <row r="25" spans="1:14" x14ac:dyDescent="0.25">
      <c r="A25" s="276" t="s">
        <v>64</v>
      </c>
      <c r="B25" s="276"/>
      <c r="C25" s="98"/>
      <c r="D25" s="98"/>
      <c r="E25" s="98"/>
      <c r="F25" s="98"/>
      <c r="G25" s="98"/>
      <c r="H25" s="112">
        <f>SUM(H23:H24)</f>
        <v>0</v>
      </c>
      <c r="I25" s="112">
        <f>SUM(I23:I24)</f>
        <v>0</v>
      </c>
      <c r="J25" s="112">
        <f>SUM(J23:J24)</f>
        <v>0</v>
      </c>
      <c r="K25" s="112">
        <f>SUM(K23:K24)</f>
        <v>0</v>
      </c>
      <c r="L25" s="92"/>
    </row>
    <row r="26" spans="1:14" x14ac:dyDescent="0.25">
      <c r="A26" s="197" t="s">
        <v>84</v>
      </c>
      <c r="B26" s="197"/>
      <c r="C26" s="98"/>
      <c r="D26" s="98"/>
      <c r="E26" s="98"/>
      <c r="F26" s="98"/>
      <c r="G26" s="98"/>
      <c r="H26" s="112">
        <f>H21+H25+H13</f>
        <v>10481.4</v>
      </c>
      <c r="I26" s="112">
        <f t="shared" ref="I26:K26" si="1">I21+I25+I13</f>
        <v>10481.4</v>
      </c>
      <c r="J26" s="112">
        <f t="shared" si="1"/>
        <v>10481.4</v>
      </c>
      <c r="K26" s="112">
        <f t="shared" si="1"/>
        <v>31444.2</v>
      </c>
      <c r="L26" s="92"/>
    </row>
    <row r="27" spans="1:14" s="45" customFormat="1" x14ac:dyDescent="0.25">
      <c r="A27" s="198"/>
      <c r="B27" s="198"/>
      <c r="C27" s="42"/>
      <c r="D27" s="42"/>
      <c r="E27" s="42"/>
      <c r="F27" s="42"/>
      <c r="G27" s="42"/>
      <c r="H27" s="44"/>
    </row>
    <row r="28" spans="1:14" s="13" customFormat="1" x14ac:dyDescent="0.25">
      <c r="A28" s="199"/>
      <c r="B28" s="199"/>
      <c r="C28" s="46"/>
      <c r="D28" s="46"/>
      <c r="E28" s="46"/>
      <c r="F28" s="46"/>
      <c r="G28" s="46"/>
      <c r="H28" s="66"/>
    </row>
    <row r="29" spans="1:14" x14ac:dyDescent="0.25">
      <c r="A29" s="280"/>
      <c r="B29" s="280"/>
      <c r="C29" s="280"/>
      <c r="D29" s="67"/>
      <c r="E29" s="67"/>
      <c r="F29" s="67"/>
      <c r="G29" s="67"/>
      <c r="L29" s="68"/>
    </row>
    <row r="30" spans="1:14" x14ac:dyDescent="0.25">
      <c r="A30" s="48"/>
      <c r="B30" s="69"/>
      <c r="C30" s="50"/>
      <c r="D30" s="50"/>
      <c r="E30" s="50"/>
      <c r="F30" s="50" t="s">
        <v>1</v>
      </c>
      <c r="G30" s="50"/>
      <c r="H30" s="70">
        <f>H24</f>
        <v>0</v>
      </c>
      <c r="I30" s="70">
        <f>I24</f>
        <v>0</v>
      </c>
      <c r="J30" s="70">
        <f>J24</f>
        <v>0</v>
      </c>
      <c r="K30" s="70">
        <f>SUM(H30:J30)</f>
        <v>0</v>
      </c>
    </row>
    <row r="31" spans="1:14" x14ac:dyDescent="0.25">
      <c r="A31" s="48"/>
      <c r="B31" s="69"/>
      <c r="C31" s="50"/>
      <c r="D31" s="50"/>
      <c r="E31" s="50"/>
      <c r="F31" s="50" t="s">
        <v>2</v>
      </c>
      <c r="G31" s="50"/>
      <c r="H31" s="70">
        <f>H23+H21</f>
        <v>9881.4</v>
      </c>
      <c r="I31" s="70">
        <f>I23+I21</f>
        <v>9881.4</v>
      </c>
      <c r="J31" s="70">
        <f>J23+J21</f>
        <v>9881.4</v>
      </c>
      <c r="K31" s="70">
        <f>SUM(H31:J31)</f>
        <v>29644.199999999997</v>
      </c>
    </row>
    <row r="32" spans="1:14" x14ac:dyDescent="0.25">
      <c r="A32" s="48"/>
      <c r="B32" s="69"/>
      <c r="C32" s="50"/>
      <c r="D32" s="50"/>
      <c r="E32" s="50"/>
      <c r="F32" s="50" t="s">
        <v>8</v>
      </c>
      <c r="G32" s="50"/>
      <c r="H32" s="70">
        <f>H13</f>
        <v>600</v>
      </c>
      <c r="I32" s="70">
        <f t="shared" ref="I32:J32" si="2">I13</f>
        <v>600</v>
      </c>
      <c r="J32" s="70">
        <f t="shared" si="2"/>
        <v>600</v>
      </c>
      <c r="K32" s="70">
        <f>SUM(H32:J32)</f>
        <v>1800</v>
      </c>
    </row>
    <row r="33" spans="1:11" x14ac:dyDescent="0.25">
      <c r="A33" s="48"/>
      <c r="B33" s="69"/>
      <c r="C33" s="50"/>
      <c r="D33" s="50"/>
      <c r="E33" s="50"/>
      <c r="F33" s="50"/>
      <c r="G33" s="50"/>
    </row>
    <row r="34" spans="1:11" x14ac:dyDescent="0.25">
      <c r="A34" s="48"/>
      <c r="B34" s="69"/>
      <c r="C34" s="50"/>
      <c r="D34" s="50"/>
      <c r="E34" s="50"/>
      <c r="F34" s="50"/>
      <c r="G34" s="50"/>
      <c r="H34" s="71"/>
      <c r="I34" s="71"/>
      <c r="J34" s="71"/>
    </row>
    <row r="35" spans="1:11" x14ac:dyDescent="0.25">
      <c r="A35" s="48"/>
      <c r="B35" s="69"/>
      <c r="C35" s="50"/>
      <c r="D35" s="50"/>
      <c r="E35" s="50"/>
      <c r="F35" s="50"/>
      <c r="G35" s="50"/>
      <c r="H35" s="71"/>
      <c r="I35" s="71"/>
      <c r="J35" s="71"/>
    </row>
    <row r="36" spans="1:11" x14ac:dyDescent="0.25">
      <c r="A36" s="48"/>
      <c r="B36" s="69"/>
      <c r="C36" s="50"/>
      <c r="D36" s="50"/>
      <c r="E36" s="50"/>
      <c r="F36" s="50" t="s">
        <v>86</v>
      </c>
      <c r="G36" s="50"/>
      <c r="H36" s="72">
        <f>H23+H24+H16+H17+H18+H19+H10+H11</f>
        <v>10481.4</v>
      </c>
      <c r="I36" s="72">
        <f t="shared" ref="I36:J36" si="3">I23+I24+I16+I17+I18+I19+I10+I11</f>
        <v>10481.4</v>
      </c>
      <c r="J36" s="72">
        <f t="shared" si="3"/>
        <v>10481.4</v>
      </c>
      <c r="K36" s="70">
        <f>SUM(H36:J36)</f>
        <v>31444.199999999997</v>
      </c>
    </row>
    <row r="37" spans="1:11" x14ac:dyDescent="0.25">
      <c r="A37" s="48"/>
      <c r="B37" s="69"/>
      <c r="C37" s="50"/>
      <c r="D37" s="50"/>
      <c r="E37" s="50"/>
      <c r="F37" s="50" t="s">
        <v>88</v>
      </c>
      <c r="G37" s="50"/>
      <c r="H37" s="73">
        <f>H12</f>
        <v>0</v>
      </c>
      <c r="I37" s="73">
        <f t="shared" ref="I37:J37" si="4">I12</f>
        <v>0</v>
      </c>
      <c r="J37" s="73">
        <f t="shared" si="4"/>
        <v>0</v>
      </c>
      <c r="K37" s="70">
        <f>SUM(H37:J37)</f>
        <v>0</v>
      </c>
    </row>
    <row r="38" spans="1:11" x14ac:dyDescent="0.25">
      <c r="A38" s="48"/>
      <c r="B38" s="69"/>
      <c r="C38" s="50"/>
      <c r="D38" s="50"/>
      <c r="E38" s="50"/>
      <c r="F38" s="50"/>
      <c r="G38" s="50"/>
    </row>
    <row r="39" spans="1:11" x14ac:dyDescent="0.25">
      <c r="A39" s="48"/>
      <c r="B39" s="69"/>
      <c r="C39" s="50"/>
      <c r="D39" s="50"/>
      <c r="E39" s="50"/>
      <c r="F39" s="50"/>
      <c r="G39" s="50"/>
    </row>
    <row r="40" spans="1:11" x14ac:dyDescent="0.25">
      <c r="A40" s="48"/>
      <c r="B40" s="69"/>
      <c r="C40" s="50"/>
      <c r="D40" s="50"/>
      <c r="E40" s="50"/>
      <c r="F40" s="50"/>
      <c r="G40" s="50"/>
    </row>
    <row r="41" spans="1:11" x14ac:dyDescent="0.25">
      <c r="A41" s="48"/>
      <c r="B41" s="69"/>
      <c r="C41" s="50"/>
      <c r="D41" s="50"/>
      <c r="E41" s="50"/>
      <c r="F41" s="50"/>
      <c r="G41" s="50"/>
    </row>
    <row r="42" spans="1:11" x14ac:dyDescent="0.25">
      <c r="A42" s="48"/>
      <c r="B42" s="69"/>
      <c r="C42" s="50"/>
      <c r="D42" s="50"/>
      <c r="E42" s="50"/>
      <c r="F42" s="50"/>
      <c r="G42" s="50"/>
    </row>
    <row r="43" spans="1:11" x14ac:dyDescent="0.25">
      <c r="A43" s="48"/>
      <c r="B43" s="69"/>
      <c r="C43" s="50"/>
      <c r="D43" s="50"/>
      <c r="E43" s="50"/>
      <c r="F43" s="50"/>
      <c r="G43" s="50"/>
    </row>
    <row r="44" spans="1:11" x14ac:dyDescent="0.25">
      <c r="A44" s="48"/>
      <c r="B44" s="69"/>
      <c r="C44" s="50"/>
      <c r="D44" s="50"/>
      <c r="E44" s="50"/>
      <c r="F44" s="50"/>
      <c r="G44" s="50"/>
    </row>
    <row r="45" spans="1:11" x14ac:dyDescent="0.25">
      <c r="A45" s="48"/>
      <c r="B45" s="69"/>
      <c r="C45" s="50"/>
      <c r="D45" s="50"/>
      <c r="E45" s="50"/>
      <c r="F45" s="50"/>
      <c r="G45" s="50"/>
    </row>
    <row r="46" spans="1:11" x14ac:dyDescent="0.25">
      <c r="A46" s="48"/>
      <c r="B46" s="69"/>
      <c r="C46" s="50"/>
      <c r="D46" s="50"/>
      <c r="E46" s="50"/>
      <c r="F46" s="50"/>
      <c r="G46" s="50"/>
    </row>
    <row r="47" spans="1:11" x14ac:dyDescent="0.25">
      <c r="A47" s="48"/>
      <c r="B47" s="69"/>
      <c r="C47" s="50"/>
      <c r="D47" s="50"/>
      <c r="E47" s="50"/>
      <c r="F47" s="50"/>
      <c r="G47" s="50"/>
    </row>
    <row r="48" spans="1:11" x14ac:dyDescent="0.25">
      <c r="A48" s="48"/>
      <c r="B48" s="69"/>
      <c r="C48" s="50"/>
      <c r="D48" s="50"/>
      <c r="E48" s="50"/>
      <c r="F48" s="50"/>
      <c r="G48" s="50"/>
    </row>
    <row r="49" spans="1:7" x14ac:dyDescent="0.25">
      <c r="A49" s="48"/>
      <c r="B49" s="69"/>
      <c r="C49" s="50"/>
      <c r="D49" s="50"/>
      <c r="E49" s="50"/>
      <c r="F49" s="50"/>
      <c r="G49" s="50"/>
    </row>
    <row r="50" spans="1:7" x14ac:dyDescent="0.25">
      <c r="A50" s="48"/>
      <c r="B50" s="69"/>
      <c r="C50" s="50"/>
      <c r="D50" s="50"/>
      <c r="E50" s="50"/>
      <c r="F50" s="50"/>
      <c r="G50" s="50"/>
    </row>
    <row r="51" spans="1:7" x14ac:dyDescent="0.25">
      <c r="A51" s="48"/>
      <c r="B51" s="69"/>
      <c r="C51" s="50"/>
      <c r="D51" s="50"/>
      <c r="E51" s="50"/>
      <c r="F51" s="50"/>
      <c r="G51" s="50"/>
    </row>
    <row r="52" spans="1:7" x14ac:dyDescent="0.25">
      <c r="A52" s="48"/>
      <c r="B52" s="69"/>
      <c r="C52" s="50"/>
      <c r="D52" s="50"/>
      <c r="E52" s="50"/>
      <c r="F52" s="50"/>
      <c r="G52" s="50"/>
    </row>
    <row r="53" spans="1:7" x14ac:dyDescent="0.25">
      <c r="A53" s="48"/>
      <c r="B53" s="69"/>
      <c r="C53" s="50"/>
      <c r="D53" s="50"/>
      <c r="E53" s="50"/>
      <c r="F53" s="50"/>
      <c r="G53" s="50"/>
    </row>
    <row r="54" spans="1:7" x14ac:dyDescent="0.25">
      <c r="A54" s="48"/>
      <c r="B54" s="69"/>
      <c r="C54" s="50"/>
      <c r="D54" s="50"/>
      <c r="E54" s="50"/>
      <c r="F54" s="50"/>
      <c r="G54" s="50"/>
    </row>
    <row r="55" spans="1:7" x14ac:dyDescent="0.25">
      <c r="A55" s="48"/>
      <c r="B55" s="69"/>
      <c r="C55" s="50"/>
      <c r="D55" s="50"/>
      <c r="E55" s="50"/>
      <c r="F55" s="50"/>
      <c r="G55" s="50"/>
    </row>
    <row r="56" spans="1:7" x14ac:dyDescent="0.25">
      <c r="A56" s="48"/>
      <c r="B56" s="69"/>
      <c r="C56" s="50"/>
      <c r="D56" s="50"/>
      <c r="E56" s="50"/>
      <c r="F56" s="50"/>
      <c r="G56" s="50"/>
    </row>
    <row r="57" spans="1:7" x14ac:dyDescent="0.25">
      <c r="A57" s="48"/>
      <c r="B57" s="69"/>
      <c r="C57" s="50"/>
      <c r="D57" s="50"/>
      <c r="E57" s="50"/>
      <c r="F57" s="50"/>
      <c r="G57" s="50"/>
    </row>
    <row r="58" spans="1:7" x14ac:dyDescent="0.25">
      <c r="A58" s="48"/>
      <c r="B58" s="69"/>
      <c r="C58" s="50"/>
      <c r="D58" s="50"/>
      <c r="E58" s="50"/>
      <c r="F58" s="50"/>
      <c r="G58" s="50"/>
    </row>
    <row r="59" spans="1:7" x14ac:dyDescent="0.25">
      <c r="A59" s="48"/>
      <c r="B59" s="69"/>
      <c r="C59" s="50"/>
      <c r="D59" s="50"/>
      <c r="E59" s="50"/>
      <c r="F59" s="50"/>
      <c r="G59" s="50"/>
    </row>
    <row r="60" spans="1:7" x14ac:dyDescent="0.25">
      <c r="A60" s="48"/>
      <c r="B60" s="69"/>
      <c r="C60" s="50"/>
      <c r="D60" s="50"/>
      <c r="E60" s="50"/>
      <c r="F60" s="50"/>
      <c r="G60" s="50"/>
    </row>
    <row r="61" spans="1:7" x14ac:dyDescent="0.25">
      <c r="A61" s="48"/>
      <c r="B61" s="69"/>
      <c r="C61" s="50"/>
      <c r="D61" s="50"/>
      <c r="E61" s="50"/>
      <c r="F61" s="50"/>
      <c r="G61" s="50"/>
    </row>
    <row r="62" spans="1:7" x14ac:dyDescent="0.25">
      <c r="A62" s="48"/>
      <c r="B62" s="69"/>
      <c r="C62" s="50"/>
      <c r="D62" s="50"/>
      <c r="E62" s="50"/>
      <c r="F62" s="50"/>
      <c r="G62" s="50"/>
    </row>
    <row r="63" spans="1:7" x14ac:dyDescent="0.25">
      <c r="A63" s="48"/>
      <c r="B63" s="69"/>
      <c r="C63" s="50"/>
      <c r="D63" s="50"/>
      <c r="E63" s="50"/>
      <c r="F63" s="50"/>
      <c r="G63" s="50"/>
    </row>
    <row r="64" spans="1:7" x14ac:dyDescent="0.25">
      <c r="A64" s="48"/>
      <c r="B64" s="69"/>
      <c r="C64" s="50"/>
      <c r="D64" s="50"/>
      <c r="E64" s="50"/>
      <c r="F64" s="50"/>
      <c r="G64" s="50"/>
    </row>
    <row r="65" spans="1:7" x14ac:dyDescent="0.25">
      <c r="A65" s="48"/>
      <c r="B65" s="69"/>
      <c r="C65" s="50"/>
      <c r="D65" s="50"/>
      <c r="E65" s="50"/>
      <c r="F65" s="50"/>
      <c r="G65" s="50"/>
    </row>
  </sheetData>
  <mergeCells count="36">
    <mergeCell ref="A26:B26"/>
    <mergeCell ref="A27:B27"/>
    <mergeCell ref="A28:B28"/>
    <mergeCell ref="A29:C29"/>
    <mergeCell ref="F16:F19"/>
    <mergeCell ref="L16:L19"/>
    <mergeCell ref="A21:B21"/>
    <mergeCell ref="A22:L22"/>
    <mergeCell ref="L23:L24"/>
    <mergeCell ref="A25:B25"/>
    <mergeCell ref="A15:A20"/>
    <mergeCell ref="B15:B20"/>
    <mergeCell ref="C15:C19"/>
    <mergeCell ref="D15:D19"/>
    <mergeCell ref="E15:E19"/>
    <mergeCell ref="A7:L7"/>
    <mergeCell ref="A8:L8"/>
    <mergeCell ref="A9:H9"/>
    <mergeCell ref="A13:B13"/>
    <mergeCell ref="A14:L14"/>
    <mergeCell ref="A10:A11"/>
    <mergeCell ref="B10:B11"/>
    <mergeCell ref="L10:L11"/>
    <mergeCell ref="C10:C11"/>
    <mergeCell ref="D10:D11"/>
    <mergeCell ref="E10:E11"/>
    <mergeCell ref="F10:F11"/>
    <mergeCell ref="K1:M1"/>
    <mergeCell ref="K3:L3"/>
    <mergeCell ref="A4:L4"/>
    <mergeCell ref="A5:A6"/>
    <mergeCell ref="B5:B6"/>
    <mergeCell ref="C5:C6"/>
    <mergeCell ref="D5:G5"/>
    <mergeCell ref="H5:K5"/>
    <mergeCell ref="L5:L6"/>
  </mergeCells>
  <pageMargins left="0.7" right="0.51181102362204722" top="0.78740157480314965" bottom="0.35433070866141736" header="0.31496062992125984" footer="0.31496062992125984"/>
  <pageSetup paperSize="9" scale="75" fitToHeight="2" orientation="landscape" r:id="rId1"/>
  <headerFooter differentFirst="1">
    <oddHeader>&amp;C8</oddHeader>
    <firstHeader>&amp;C7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61"/>
  <sheetViews>
    <sheetView zoomScale="75" zoomScaleNormal="75" workbookViewId="0">
      <selection activeCell="K1" sqref="K1:L1"/>
    </sheetView>
  </sheetViews>
  <sheetFormatPr defaultRowHeight="15.75" x14ac:dyDescent="0.25"/>
  <cols>
    <col min="1" max="1" width="7.375" style="54" customWidth="1"/>
    <col min="2" max="2" width="79.375" style="6" hidden="1" customWidth="1"/>
    <col min="3" max="3" width="18.875" style="57" customWidth="1"/>
    <col min="4" max="4" width="11.375" style="57" customWidth="1"/>
    <col min="5" max="5" width="12" style="57" customWidth="1"/>
    <col min="6" max="6" width="15.125" style="57" customWidth="1"/>
    <col min="7" max="7" width="11.375" style="57" customWidth="1"/>
    <col min="8" max="10" width="16.375" style="57" customWidth="1"/>
    <col min="11" max="11" width="16.375" style="6" customWidth="1"/>
    <col min="12" max="12" width="35.5" style="6" customWidth="1"/>
    <col min="13" max="13" width="13" style="6" customWidth="1"/>
    <col min="14" max="14" width="22.125" style="6" customWidth="1"/>
    <col min="15" max="256" width="9" style="6"/>
    <col min="257" max="257" width="7.375" style="6" customWidth="1"/>
    <col min="258" max="258" width="79.375" style="6" customWidth="1"/>
    <col min="259" max="259" width="18.875" style="6" customWidth="1"/>
    <col min="260" max="260" width="11.375" style="6" customWidth="1"/>
    <col min="261" max="261" width="12" style="6" customWidth="1"/>
    <col min="262" max="262" width="15.125" style="6" customWidth="1"/>
    <col min="263" max="263" width="11.375" style="6" customWidth="1"/>
    <col min="264" max="267" width="16.375" style="6" customWidth="1"/>
    <col min="268" max="268" width="35.5" style="6" customWidth="1"/>
    <col min="269" max="269" width="13" style="6" customWidth="1"/>
    <col min="270" max="270" width="22.125" style="6" customWidth="1"/>
    <col min="271" max="512" width="9" style="6"/>
    <col min="513" max="513" width="7.375" style="6" customWidth="1"/>
    <col min="514" max="514" width="79.375" style="6" customWidth="1"/>
    <col min="515" max="515" width="18.875" style="6" customWidth="1"/>
    <col min="516" max="516" width="11.375" style="6" customWidth="1"/>
    <col min="517" max="517" width="12" style="6" customWidth="1"/>
    <col min="518" max="518" width="15.125" style="6" customWidth="1"/>
    <col min="519" max="519" width="11.375" style="6" customWidth="1"/>
    <col min="520" max="523" width="16.375" style="6" customWidth="1"/>
    <col min="524" max="524" width="35.5" style="6" customWidth="1"/>
    <col min="525" max="525" width="13" style="6" customWidth="1"/>
    <col min="526" max="526" width="22.125" style="6" customWidth="1"/>
    <col min="527" max="768" width="9" style="6"/>
    <col min="769" max="769" width="7.375" style="6" customWidth="1"/>
    <col min="770" max="770" width="79.375" style="6" customWidth="1"/>
    <col min="771" max="771" width="18.875" style="6" customWidth="1"/>
    <col min="772" max="772" width="11.375" style="6" customWidth="1"/>
    <col min="773" max="773" width="12" style="6" customWidth="1"/>
    <col min="774" max="774" width="15.125" style="6" customWidth="1"/>
    <col min="775" max="775" width="11.375" style="6" customWidth="1"/>
    <col min="776" max="779" width="16.375" style="6" customWidth="1"/>
    <col min="780" max="780" width="35.5" style="6" customWidth="1"/>
    <col min="781" max="781" width="13" style="6" customWidth="1"/>
    <col min="782" max="782" width="22.125" style="6" customWidth="1"/>
    <col min="783" max="1024" width="9" style="6"/>
    <col min="1025" max="1025" width="7.375" style="6" customWidth="1"/>
    <col min="1026" max="1026" width="79.375" style="6" customWidth="1"/>
    <col min="1027" max="1027" width="18.875" style="6" customWidth="1"/>
    <col min="1028" max="1028" width="11.375" style="6" customWidth="1"/>
    <col min="1029" max="1029" width="12" style="6" customWidth="1"/>
    <col min="1030" max="1030" width="15.125" style="6" customWidth="1"/>
    <col min="1031" max="1031" width="11.375" style="6" customWidth="1"/>
    <col min="1032" max="1035" width="16.375" style="6" customWidth="1"/>
    <col min="1036" max="1036" width="35.5" style="6" customWidth="1"/>
    <col min="1037" max="1037" width="13" style="6" customWidth="1"/>
    <col min="1038" max="1038" width="22.125" style="6" customWidth="1"/>
    <col min="1039" max="1280" width="9" style="6"/>
    <col min="1281" max="1281" width="7.375" style="6" customWidth="1"/>
    <col min="1282" max="1282" width="79.375" style="6" customWidth="1"/>
    <col min="1283" max="1283" width="18.875" style="6" customWidth="1"/>
    <col min="1284" max="1284" width="11.375" style="6" customWidth="1"/>
    <col min="1285" max="1285" width="12" style="6" customWidth="1"/>
    <col min="1286" max="1286" width="15.125" style="6" customWidth="1"/>
    <col min="1287" max="1287" width="11.375" style="6" customWidth="1"/>
    <col min="1288" max="1291" width="16.375" style="6" customWidth="1"/>
    <col min="1292" max="1292" width="35.5" style="6" customWidth="1"/>
    <col min="1293" max="1293" width="13" style="6" customWidth="1"/>
    <col min="1294" max="1294" width="22.125" style="6" customWidth="1"/>
    <col min="1295" max="1536" width="9" style="6"/>
    <col min="1537" max="1537" width="7.375" style="6" customWidth="1"/>
    <col min="1538" max="1538" width="79.375" style="6" customWidth="1"/>
    <col min="1539" max="1539" width="18.875" style="6" customWidth="1"/>
    <col min="1540" max="1540" width="11.375" style="6" customWidth="1"/>
    <col min="1541" max="1541" width="12" style="6" customWidth="1"/>
    <col min="1542" max="1542" width="15.125" style="6" customWidth="1"/>
    <col min="1543" max="1543" width="11.375" style="6" customWidth="1"/>
    <col min="1544" max="1547" width="16.375" style="6" customWidth="1"/>
    <col min="1548" max="1548" width="35.5" style="6" customWidth="1"/>
    <col min="1549" max="1549" width="13" style="6" customWidth="1"/>
    <col min="1550" max="1550" width="22.125" style="6" customWidth="1"/>
    <col min="1551" max="1792" width="9" style="6"/>
    <col min="1793" max="1793" width="7.375" style="6" customWidth="1"/>
    <col min="1794" max="1794" width="79.375" style="6" customWidth="1"/>
    <col min="1795" max="1795" width="18.875" style="6" customWidth="1"/>
    <col min="1796" max="1796" width="11.375" style="6" customWidth="1"/>
    <col min="1797" max="1797" width="12" style="6" customWidth="1"/>
    <col min="1798" max="1798" width="15.125" style="6" customWidth="1"/>
    <col min="1799" max="1799" width="11.375" style="6" customWidth="1"/>
    <col min="1800" max="1803" width="16.375" style="6" customWidth="1"/>
    <col min="1804" max="1804" width="35.5" style="6" customWidth="1"/>
    <col min="1805" max="1805" width="13" style="6" customWidth="1"/>
    <col min="1806" max="1806" width="22.125" style="6" customWidth="1"/>
    <col min="1807" max="2048" width="9" style="6"/>
    <col min="2049" max="2049" width="7.375" style="6" customWidth="1"/>
    <col min="2050" max="2050" width="79.375" style="6" customWidth="1"/>
    <col min="2051" max="2051" width="18.875" style="6" customWidth="1"/>
    <col min="2052" max="2052" width="11.375" style="6" customWidth="1"/>
    <col min="2053" max="2053" width="12" style="6" customWidth="1"/>
    <col min="2054" max="2054" width="15.125" style="6" customWidth="1"/>
    <col min="2055" max="2055" width="11.375" style="6" customWidth="1"/>
    <col min="2056" max="2059" width="16.375" style="6" customWidth="1"/>
    <col min="2060" max="2060" width="35.5" style="6" customWidth="1"/>
    <col min="2061" max="2061" width="13" style="6" customWidth="1"/>
    <col min="2062" max="2062" width="22.125" style="6" customWidth="1"/>
    <col min="2063" max="2304" width="9" style="6"/>
    <col min="2305" max="2305" width="7.375" style="6" customWidth="1"/>
    <col min="2306" max="2306" width="79.375" style="6" customWidth="1"/>
    <col min="2307" max="2307" width="18.875" style="6" customWidth="1"/>
    <col min="2308" max="2308" width="11.375" style="6" customWidth="1"/>
    <col min="2309" max="2309" width="12" style="6" customWidth="1"/>
    <col min="2310" max="2310" width="15.125" style="6" customWidth="1"/>
    <col min="2311" max="2311" width="11.375" style="6" customWidth="1"/>
    <col min="2312" max="2315" width="16.375" style="6" customWidth="1"/>
    <col min="2316" max="2316" width="35.5" style="6" customWidth="1"/>
    <col min="2317" max="2317" width="13" style="6" customWidth="1"/>
    <col min="2318" max="2318" width="22.125" style="6" customWidth="1"/>
    <col min="2319" max="2560" width="9" style="6"/>
    <col min="2561" max="2561" width="7.375" style="6" customWidth="1"/>
    <col min="2562" max="2562" width="79.375" style="6" customWidth="1"/>
    <col min="2563" max="2563" width="18.875" style="6" customWidth="1"/>
    <col min="2564" max="2564" width="11.375" style="6" customWidth="1"/>
    <col min="2565" max="2565" width="12" style="6" customWidth="1"/>
    <col min="2566" max="2566" width="15.125" style="6" customWidth="1"/>
    <col min="2567" max="2567" width="11.375" style="6" customWidth="1"/>
    <col min="2568" max="2571" width="16.375" style="6" customWidth="1"/>
    <col min="2572" max="2572" width="35.5" style="6" customWidth="1"/>
    <col min="2573" max="2573" width="13" style="6" customWidth="1"/>
    <col min="2574" max="2574" width="22.125" style="6" customWidth="1"/>
    <col min="2575" max="2816" width="9" style="6"/>
    <col min="2817" max="2817" width="7.375" style="6" customWidth="1"/>
    <col min="2818" max="2818" width="79.375" style="6" customWidth="1"/>
    <col min="2819" max="2819" width="18.875" style="6" customWidth="1"/>
    <col min="2820" max="2820" width="11.375" style="6" customWidth="1"/>
    <col min="2821" max="2821" width="12" style="6" customWidth="1"/>
    <col min="2822" max="2822" width="15.125" style="6" customWidth="1"/>
    <col min="2823" max="2823" width="11.375" style="6" customWidth="1"/>
    <col min="2824" max="2827" width="16.375" style="6" customWidth="1"/>
    <col min="2828" max="2828" width="35.5" style="6" customWidth="1"/>
    <col min="2829" max="2829" width="13" style="6" customWidth="1"/>
    <col min="2830" max="2830" width="22.125" style="6" customWidth="1"/>
    <col min="2831" max="3072" width="9" style="6"/>
    <col min="3073" max="3073" width="7.375" style="6" customWidth="1"/>
    <col min="3074" max="3074" width="79.375" style="6" customWidth="1"/>
    <col min="3075" max="3075" width="18.875" style="6" customWidth="1"/>
    <col min="3076" max="3076" width="11.375" style="6" customWidth="1"/>
    <col min="3077" max="3077" width="12" style="6" customWidth="1"/>
    <col min="3078" max="3078" width="15.125" style="6" customWidth="1"/>
    <col min="3079" max="3079" width="11.375" style="6" customWidth="1"/>
    <col min="3080" max="3083" width="16.375" style="6" customWidth="1"/>
    <col min="3084" max="3084" width="35.5" style="6" customWidth="1"/>
    <col min="3085" max="3085" width="13" style="6" customWidth="1"/>
    <col min="3086" max="3086" width="22.125" style="6" customWidth="1"/>
    <col min="3087" max="3328" width="9" style="6"/>
    <col min="3329" max="3329" width="7.375" style="6" customWidth="1"/>
    <col min="3330" max="3330" width="79.375" style="6" customWidth="1"/>
    <col min="3331" max="3331" width="18.875" style="6" customWidth="1"/>
    <col min="3332" max="3332" width="11.375" style="6" customWidth="1"/>
    <col min="3333" max="3333" width="12" style="6" customWidth="1"/>
    <col min="3334" max="3334" width="15.125" style="6" customWidth="1"/>
    <col min="3335" max="3335" width="11.375" style="6" customWidth="1"/>
    <col min="3336" max="3339" width="16.375" style="6" customWidth="1"/>
    <col min="3340" max="3340" width="35.5" style="6" customWidth="1"/>
    <col min="3341" max="3341" width="13" style="6" customWidth="1"/>
    <col min="3342" max="3342" width="22.125" style="6" customWidth="1"/>
    <col min="3343" max="3584" width="9" style="6"/>
    <col min="3585" max="3585" width="7.375" style="6" customWidth="1"/>
    <col min="3586" max="3586" width="79.375" style="6" customWidth="1"/>
    <col min="3587" max="3587" width="18.875" style="6" customWidth="1"/>
    <col min="3588" max="3588" width="11.375" style="6" customWidth="1"/>
    <col min="3589" max="3589" width="12" style="6" customWidth="1"/>
    <col min="3590" max="3590" width="15.125" style="6" customWidth="1"/>
    <col min="3591" max="3591" width="11.375" style="6" customWidth="1"/>
    <col min="3592" max="3595" width="16.375" style="6" customWidth="1"/>
    <col min="3596" max="3596" width="35.5" style="6" customWidth="1"/>
    <col min="3597" max="3597" width="13" style="6" customWidth="1"/>
    <col min="3598" max="3598" width="22.125" style="6" customWidth="1"/>
    <col min="3599" max="3840" width="9" style="6"/>
    <col min="3841" max="3841" width="7.375" style="6" customWidth="1"/>
    <col min="3842" max="3842" width="79.375" style="6" customWidth="1"/>
    <col min="3843" max="3843" width="18.875" style="6" customWidth="1"/>
    <col min="3844" max="3844" width="11.375" style="6" customWidth="1"/>
    <col min="3845" max="3845" width="12" style="6" customWidth="1"/>
    <col min="3846" max="3846" width="15.125" style="6" customWidth="1"/>
    <col min="3847" max="3847" width="11.375" style="6" customWidth="1"/>
    <col min="3848" max="3851" width="16.375" style="6" customWidth="1"/>
    <col min="3852" max="3852" width="35.5" style="6" customWidth="1"/>
    <col min="3853" max="3853" width="13" style="6" customWidth="1"/>
    <col min="3854" max="3854" width="22.125" style="6" customWidth="1"/>
    <col min="3855" max="4096" width="9" style="6"/>
    <col min="4097" max="4097" width="7.375" style="6" customWidth="1"/>
    <col min="4098" max="4098" width="79.375" style="6" customWidth="1"/>
    <col min="4099" max="4099" width="18.875" style="6" customWidth="1"/>
    <col min="4100" max="4100" width="11.375" style="6" customWidth="1"/>
    <col min="4101" max="4101" width="12" style="6" customWidth="1"/>
    <col min="4102" max="4102" width="15.125" style="6" customWidth="1"/>
    <col min="4103" max="4103" width="11.375" style="6" customWidth="1"/>
    <col min="4104" max="4107" width="16.375" style="6" customWidth="1"/>
    <col min="4108" max="4108" width="35.5" style="6" customWidth="1"/>
    <col min="4109" max="4109" width="13" style="6" customWidth="1"/>
    <col min="4110" max="4110" width="22.125" style="6" customWidth="1"/>
    <col min="4111" max="4352" width="9" style="6"/>
    <col min="4353" max="4353" width="7.375" style="6" customWidth="1"/>
    <col min="4354" max="4354" width="79.375" style="6" customWidth="1"/>
    <col min="4355" max="4355" width="18.875" style="6" customWidth="1"/>
    <col min="4356" max="4356" width="11.375" style="6" customWidth="1"/>
    <col min="4357" max="4357" width="12" style="6" customWidth="1"/>
    <col min="4358" max="4358" width="15.125" style="6" customWidth="1"/>
    <col min="4359" max="4359" width="11.375" style="6" customWidth="1"/>
    <col min="4360" max="4363" width="16.375" style="6" customWidth="1"/>
    <col min="4364" max="4364" width="35.5" style="6" customWidth="1"/>
    <col min="4365" max="4365" width="13" style="6" customWidth="1"/>
    <col min="4366" max="4366" width="22.125" style="6" customWidth="1"/>
    <col min="4367" max="4608" width="9" style="6"/>
    <col min="4609" max="4609" width="7.375" style="6" customWidth="1"/>
    <col min="4610" max="4610" width="79.375" style="6" customWidth="1"/>
    <col min="4611" max="4611" width="18.875" style="6" customWidth="1"/>
    <col min="4612" max="4612" width="11.375" style="6" customWidth="1"/>
    <col min="4613" max="4613" width="12" style="6" customWidth="1"/>
    <col min="4614" max="4614" width="15.125" style="6" customWidth="1"/>
    <col min="4615" max="4615" width="11.375" style="6" customWidth="1"/>
    <col min="4616" max="4619" width="16.375" style="6" customWidth="1"/>
    <col min="4620" max="4620" width="35.5" style="6" customWidth="1"/>
    <col min="4621" max="4621" width="13" style="6" customWidth="1"/>
    <col min="4622" max="4622" width="22.125" style="6" customWidth="1"/>
    <col min="4623" max="4864" width="9" style="6"/>
    <col min="4865" max="4865" width="7.375" style="6" customWidth="1"/>
    <col min="4866" max="4866" width="79.375" style="6" customWidth="1"/>
    <col min="4867" max="4867" width="18.875" style="6" customWidth="1"/>
    <col min="4868" max="4868" width="11.375" style="6" customWidth="1"/>
    <col min="4869" max="4869" width="12" style="6" customWidth="1"/>
    <col min="4870" max="4870" width="15.125" style="6" customWidth="1"/>
    <col min="4871" max="4871" width="11.375" style="6" customWidth="1"/>
    <col min="4872" max="4875" width="16.375" style="6" customWidth="1"/>
    <col min="4876" max="4876" width="35.5" style="6" customWidth="1"/>
    <col min="4877" max="4877" width="13" style="6" customWidth="1"/>
    <col min="4878" max="4878" width="22.125" style="6" customWidth="1"/>
    <col min="4879" max="5120" width="9" style="6"/>
    <col min="5121" max="5121" width="7.375" style="6" customWidth="1"/>
    <col min="5122" max="5122" width="79.375" style="6" customWidth="1"/>
    <col min="5123" max="5123" width="18.875" style="6" customWidth="1"/>
    <col min="5124" max="5124" width="11.375" style="6" customWidth="1"/>
    <col min="5125" max="5125" width="12" style="6" customWidth="1"/>
    <col min="5126" max="5126" width="15.125" style="6" customWidth="1"/>
    <col min="5127" max="5127" width="11.375" style="6" customWidth="1"/>
    <col min="5128" max="5131" width="16.375" style="6" customWidth="1"/>
    <col min="5132" max="5132" width="35.5" style="6" customWidth="1"/>
    <col min="5133" max="5133" width="13" style="6" customWidth="1"/>
    <col min="5134" max="5134" width="22.125" style="6" customWidth="1"/>
    <col min="5135" max="5376" width="9" style="6"/>
    <col min="5377" max="5377" width="7.375" style="6" customWidth="1"/>
    <col min="5378" max="5378" width="79.375" style="6" customWidth="1"/>
    <col min="5379" max="5379" width="18.875" style="6" customWidth="1"/>
    <col min="5380" max="5380" width="11.375" style="6" customWidth="1"/>
    <col min="5381" max="5381" width="12" style="6" customWidth="1"/>
    <col min="5382" max="5382" width="15.125" style="6" customWidth="1"/>
    <col min="5383" max="5383" width="11.375" style="6" customWidth="1"/>
    <col min="5384" max="5387" width="16.375" style="6" customWidth="1"/>
    <col min="5388" max="5388" width="35.5" style="6" customWidth="1"/>
    <col min="5389" max="5389" width="13" style="6" customWidth="1"/>
    <col min="5390" max="5390" width="22.125" style="6" customWidth="1"/>
    <col min="5391" max="5632" width="9" style="6"/>
    <col min="5633" max="5633" width="7.375" style="6" customWidth="1"/>
    <col min="5634" max="5634" width="79.375" style="6" customWidth="1"/>
    <col min="5635" max="5635" width="18.875" style="6" customWidth="1"/>
    <col min="5636" max="5636" width="11.375" style="6" customWidth="1"/>
    <col min="5637" max="5637" width="12" style="6" customWidth="1"/>
    <col min="5638" max="5638" width="15.125" style="6" customWidth="1"/>
    <col min="5639" max="5639" width="11.375" style="6" customWidth="1"/>
    <col min="5640" max="5643" width="16.375" style="6" customWidth="1"/>
    <col min="5644" max="5644" width="35.5" style="6" customWidth="1"/>
    <col min="5645" max="5645" width="13" style="6" customWidth="1"/>
    <col min="5646" max="5646" width="22.125" style="6" customWidth="1"/>
    <col min="5647" max="5888" width="9" style="6"/>
    <col min="5889" max="5889" width="7.375" style="6" customWidth="1"/>
    <col min="5890" max="5890" width="79.375" style="6" customWidth="1"/>
    <col min="5891" max="5891" width="18.875" style="6" customWidth="1"/>
    <col min="5892" max="5892" width="11.375" style="6" customWidth="1"/>
    <col min="5893" max="5893" width="12" style="6" customWidth="1"/>
    <col min="5894" max="5894" width="15.125" style="6" customWidth="1"/>
    <col min="5895" max="5895" width="11.375" style="6" customWidth="1"/>
    <col min="5896" max="5899" width="16.375" style="6" customWidth="1"/>
    <col min="5900" max="5900" width="35.5" style="6" customWidth="1"/>
    <col min="5901" max="5901" width="13" style="6" customWidth="1"/>
    <col min="5902" max="5902" width="22.125" style="6" customWidth="1"/>
    <col min="5903" max="6144" width="9" style="6"/>
    <col min="6145" max="6145" width="7.375" style="6" customWidth="1"/>
    <col min="6146" max="6146" width="79.375" style="6" customWidth="1"/>
    <col min="6147" max="6147" width="18.875" style="6" customWidth="1"/>
    <col min="6148" max="6148" width="11.375" style="6" customWidth="1"/>
    <col min="6149" max="6149" width="12" style="6" customWidth="1"/>
    <col min="6150" max="6150" width="15.125" style="6" customWidth="1"/>
    <col min="6151" max="6151" width="11.375" style="6" customWidth="1"/>
    <col min="6152" max="6155" width="16.375" style="6" customWidth="1"/>
    <col min="6156" max="6156" width="35.5" style="6" customWidth="1"/>
    <col min="6157" max="6157" width="13" style="6" customWidth="1"/>
    <col min="6158" max="6158" width="22.125" style="6" customWidth="1"/>
    <col min="6159" max="6400" width="9" style="6"/>
    <col min="6401" max="6401" width="7.375" style="6" customWidth="1"/>
    <col min="6402" max="6402" width="79.375" style="6" customWidth="1"/>
    <col min="6403" max="6403" width="18.875" style="6" customWidth="1"/>
    <col min="6404" max="6404" width="11.375" style="6" customWidth="1"/>
    <col min="6405" max="6405" width="12" style="6" customWidth="1"/>
    <col min="6406" max="6406" width="15.125" style="6" customWidth="1"/>
    <col min="6407" max="6407" width="11.375" style="6" customWidth="1"/>
    <col min="6408" max="6411" width="16.375" style="6" customWidth="1"/>
    <col min="6412" max="6412" width="35.5" style="6" customWidth="1"/>
    <col min="6413" max="6413" width="13" style="6" customWidth="1"/>
    <col min="6414" max="6414" width="22.125" style="6" customWidth="1"/>
    <col min="6415" max="6656" width="9" style="6"/>
    <col min="6657" max="6657" width="7.375" style="6" customWidth="1"/>
    <col min="6658" max="6658" width="79.375" style="6" customWidth="1"/>
    <col min="6659" max="6659" width="18.875" style="6" customWidth="1"/>
    <col min="6660" max="6660" width="11.375" style="6" customWidth="1"/>
    <col min="6661" max="6661" width="12" style="6" customWidth="1"/>
    <col min="6662" max="6662" width="15.125" style="6" customWidth="1"/>
    <col min="6663" max="6663" width="11.375" style="6" customWidth="1"/>
    <col min="6664" max="6667" width="16.375" style="6" customWidth="1"/>
    <col min="6668" max="6668" width="35.5" style="6" customWidth="1"/>
    <col min="6669" max="6669" width="13" style="6" customWidth="1"/>
    <col min="6670" max="6670" width="22.125" style="6" customWidth="1"/>
    <col min="6671" max="6912" width="9" style="6"/>
    <col min="6913" max="6913" width="7.375" style="6" customWidth="1"/>
    <col min="6914" max="6914" width="79.375" style="6" customWidth="1"/>
    <col min="6915" max="6915" width="18.875" style="6" customWidth="1"/>
    <col min="6916" max="6916" width="11.375" style="6" customWidth="1"/>
    <col min="6917" max="6917" width="12" style="6" customWidth="1"/>
    <col min="6918" max="6918" width="15.125" style="6" customWidth="1"/>
    <col min="6919" max="6919" width="11.375" style="6" customWidth="1"/>
    <col min="6920" max="6923" width="16.375" style="6" customWidth="1"/>
    <col min="6924" max="6924" width="35.5" style="6" customWidth="1"/>
    <col min="6925" max="6925" width="13" style="6" customWidth="1"/>
    <col min="6926" max="6926" width="22.125" style="6" customWidth="1"/>
    <col min="6927" max="7168" width="9" style="6"/>
    <col min="7169" max="7169" width="7.375" style="6" customWidth="1"/>
    <col min="7170" max="7170" width="79.375" style="6" customWidth="1"/>
    <col min="7171" max="7171" width="18.875" style="6" customWidth="1"/>
    <col min="7172" max="7172" width="11.375" style="6" customWidth="1"/>
    <col min="7173" max="7173" width="12" style="6" customWidth="1"/>
    <col min="7174" max="7174" width="15.125" style="6" customWidth="1"/>
    <col min="7175" max="7175" width="11.375" style="6" customWidth="1"/>
    <col min="7176" max="7179" width="16.375" style="6" customWidth="1"/>
    <col min="7180" max="7180" width="35.5" style="6" customWidth="1"/>
    <col min="7181" max="7181" width="13" style="6" customWidth="1"/>
    <col min="7182" max="7182" width="22.125" style="6" customWidth="1"/>
    <col min="7183" max="7424" width="9" style="6"/>
    <col min="7425" max="7425" width="7.375" style="6" customWidth="1"/>
    <col min="7426" max="7426" width="79.375" style="6" customWidth="1"/>
    <col min="7427" max="7427" width="18.875" style="6" customWidth="1"/>
    <col min="7428" max="7428" width="11.375" style="6" customWidth="1"/>
    <col min="7429" max="7429" width="12" style="6" customWidth="1"/>
    <col min="7430" max="7430" width="15.125" style="6" customWidth="1"/>
    <col min="7431" max="7431" width="11.375" style="6" customWidth="1"/>
    <col min="7432" max="7435" width="16.375" style="6" customWidth="1"/>
    <col min="7436" max="7436" width="35.5" style="6" customWidth="1"/>
    <col min="7437" max="7437" width="13" style="6" customWidth="1"/>
    <col min="7438" max="7438" width="22.125" style="6" customWidth="1"/>
    <col min="7439" max="7680" width="9" style="6"/>
    <col min="7681" max="7681" width="7.375" style="6" customWidth="1"/>
    <col min="7682" max="7682" width="79.375" style="6" customWidth="1"/>
    <col min="7683" max="7683" width="18.875" style="6" customWidth="1"/>
    <col min="7684" max="7684" width="11.375" style="6" customWidth="1"/>
    <col min="7685" max="7685" width="12" style="6" customWidth="1"/>
    <col min="7686" max="7686" width="15.125" style="6" customWidth="1"/>
    <col min="7687" max="7687" width="11.375" style="6" customWidth="1"/>
    <col min="7688" max="7691" width="16.375" style="6" customWidth="1"/>
    <col min="7692" max="7692" width="35.5" style="6" customWidth="1"/>
    <col min="7693" max="7693" width="13" style="6" customWidth="1"/>
    <col min="7694" max="7694" width="22.125" style="6" customWidth="1"/>
    <col min="7695" max="7936" width="9" style="6"/>
    <col min="7937" max="7937" width="7.375" style="6" customWidth="1"/>
    <col min="7938" max="7938" width="79.375" style="6" customWidth="1"/>
    <col min="7939" max="7939" width="18.875" style="6" customWidth="1"/>
    <col min="7940" max="7940" width="11.375" style="6" customWidth="1"/>
    <col min="7941" max="7941" width="12" style="6" customWidth="1"/>
    <col min="7942" max="7942" width="15.125" style="6" customWidth="1"/>
    <col min="7943" max="7943" width="11.375" style="6" customWidth="1"/>
    <col min="7944" max="7947" width="16.375" style="6" customWidth="1"/>
    <col min="7948" max="7948" width="35.5" style="6" customWidth="1"/>
    <col min="7949" max="7949" width="13" style="6" customWidth="1"/>
    <col min="7950" max="7950" width="22.125" style="6" customWidth="1"/>
    <col min="7951" max="8192" width="9" style="6"/>
    <col min="8193" max="8193" width="7.375" style="6" customWidth="1"/>
    <col min="8194" max="8194" width="79.375" style="6" customWidth="1"/>
    <col min="8195" max="8195" width="18.875" style="6" customWidth="1"/>
    <col min="8196" max="8196" width="11.375" style="6" customWidth="1"/>
    <col min="8197" max="8197" width="12" style="6" customWidth="1"/>
    <col min="8198" max="8198" width="15.125" style="6" customWidth="1"/>
    <col min="8199" max="8199" width="11.375" style="6" customWidth="1"/>
    <col min="8200" max="8203" width="16.375" style="6" customWidth="1"/>
    <col min="8204" max="8204" width="35.5" style="6" customWidth="1"/>
    <col min="8205" max="8205" width="13" style="6" customWidth="1"/>
    <col min="8206" max="8206" width="22.125" style="6" customWidth="1"/>
    <col min="8207" max="8448" width="9" style="6"/>
    <col min="8449" max="8449" width="7.375" style="6" customWidth="1"/>
    <col min="8450" max="8450" width="79.375" style="6" customWidth="1"/>
    <col min="8451" max="8451" width="18.875" style="6" customWidth="1"/>
    <col min="8452" max="8452" width="11.375" style="6" customWidth="1"/>
    <col min="8453" max="8453" width="12" style="6" customWidth="1"/>
    <col min="8454" max="8454" width="15.125" style="6" customWidth="1"/>
    <col min="8455" max="8455" width="11.375" style="6" customWidth="1"/>
    <col min="8456" max="8459" width="16.375" style="6" customWidth="1"/>
    <col min="8460" max="8460" width="35.5" style="6" customWidth="1"/>
    <col min="8461" max="8461" width="13" style="6" customWidth="1"/>
    <col min="8462" max="8462" width="22.125" style="6" customWidth="1"/>
    <col min="8463" max="8704" width="9" style="6"/>
    <col min="8705" max="8705" width="7.375" style="6" customWidth="1"/>
    <col min="8706" max="8706" width="79.375" style="6" customWidth="1"/>
    <col min="8707" max="8707" width="18.875" style="6" customWidth="1"/>
    <col min="8708" max="8708" width="11.375" style="6" customWidth="1"/>
    <col min="8709" max="8709" width="12" style="6" customWidth="1"/>
    <col min="8710" max="8710" width="15.125" style="6" customWidth="1"/>
    <col min="8711" max="8711" width="11.375" style="6" customWidth="1"/>
    <col min="8712" max="8715" width="16.375" style="6" customWidth="1"/>
    <col min="8716" max="8716" width="35.5" style="6" customWidth="1"/>
    <col min="8717" max="8717" width="13" style="6" customWidth="1"/>
    <col min="8718" max="8718" width="22.125" style="6" customWidth="1"/>
    <col min="8719" max="8960" width="9" style="6"/>
    <col min="8961" max="8961" width="7.375" style="6" customWidth="1"/>
    <col min="8962" max="8962" width="79.375" style="6" customWidth="1"/>
    <col min="8963" max="8963" width="18.875" style="6" customWidth="1"/>
    <col min="8964" max="8964" width="11.375" style="6" customWidth="1"/>
    <col min="8965" max="8965" width="12" style="6" customWidth="1"/>
    <col min="8966" max="8966" width="15.125" style="6" customWidth="1"/>
    <col min="8967" max="8967" width="11.375" style="6" customWidth="1"/>
    <col min="8968" max="8971" width="16.375" style="6" customWidth="1"/>
    <col min="8972" max="8972" width="35.5" style="6" customWidth="1"/>
    <col min="8973" max="8973" width="13" style="6" customWidth="1"/>
    <col min="8974" max="8974" width="22.125" style="6" customWidth="1"/>
    <col min="8975" max="9216" width="9" style="6"/>
    <col min="9217" max="9217" width="7.375" style="6" customWidth="1"/>
    <col min="9218" max="9218" width="79.375" style="6" customWidth="1"/>
    <col min="9219" max="9219" width="18.875" style="6" customWidth="1"/>
    <col min="9220" max="9220" width="11.375" style="6" customWidth="1"/>
    <col min="9221" max="9221" width="12" style="6" customWidth="1"/>
    <col min="9222" max="9222" width="15.125" style="6" customWidth="1"/>
    <col min="9223" max="9223" width="11.375" style="6" customWidth="1"/>
    <col min="9224" max="9227" width="16.375" style="6" customWidth="1"/>
    <col min="9228" max="9228" width="35.5" style="6" customWidth="1"/>
    <col min="9229" max="9229" width="13" style="6" customWidth="1"/>
    <col min="9230" max="9230" width="22.125" style="6" customWidth="1"/>
    <col min="9231" max="9472" width="9" style="6"/>
    <col min="9473" max="9473" width="7.375" style="6" customWidth="1"/>
    <col min="9474" max="9474" width="79.375" style="6" customWidth="1"/>
    <col min="9475" max="9475" width="18.875" style="6" customWidth="1"/>
    <col min="9476" max="9476" width="11.375" style="6" customWidth="1"/>
    <col min="9477" max="9477" width="12" style="6" customWidth="1"/>
    <col min="9478" max="9478" width="15.125" style="6" customWidth="1"/>
    <col min="9479" max="9479" width="11.375" style="6" customWidth="1"/>
    <col min="9480" max="9483" width="16.375" style="6" customWidth="1"/>
    <col min="9484" max="9484" width="35.5" style="6" customWidth="1"/>
    <col min="9485" max="9485" width="13" style="6" customWidth="1"/>
    <col min="9486" max="9486" width="22.125" style="6" customWidth="1"/>
    <col min="9487" max="9728" width="9" style="6"/>
    <col min="9729" max="9729" width="7.375" style="6" customWidth="1"/>
    <col min="9730" max="9730" width="79.375" style="6" customWidth="1"/>
    <col min="9731" max="9731" width="18.875" style="6" customWidth="1"/>
    <col min="9732" max="9732" width="11.375" style="6" customWidth="1"/>
    <col min="9733" max="9733" width="12" style="6" customWidth="1"/>
    <col min="9734" max="9734" width="15.125" style="6" customWidth="1"/>
    <col min="9735" max="9735" width="11.375" style="6" customWidth="1"/>
    <col min="9736" max="9739" width="16.375" style="6" customWidth="1"/>
    <col min="9740" max="9740" width="35.5" style="6" customWidth="1"/>
    <col min="9741" max="9741" width="13" style="6" customWidth="1"/>
    <col min="9742" max="9742" width="22.125" style="6" customWidth="1"/>
    <col min="9743" max="9984" width="9" style="6"/>
    <col min="9985" max="9985" width="7.375" style="6" customWidth="1"/>
    <col min="9986" max="9986" width="79.375" style="6" customWidth="1"/>
    <col min="9987" max="9987" width="18.875" style="6" customWidth="1"/>
    <col min="9988" max="9988" width="11.375" style="6" customWidth="1"/>
    <col min="9989" max="9989" width="12" style="6" customWidth="1"/>
    <col min="9990" max="9990" width="15.125" style="6" customWidth="1"/>
    <col min="9991" max="9991" width="11.375" style="6" customWidth="1"/>
    <col min="9992" max="9995" width="16.375" style="6" customWidth="1"/>
    <col min="9996" max="9996" width="35.5" style="6" customWidth="1"/>
    <col min="9997" max="9997" width="13" style="6" customWidth="1"/>
    <col min="9998" max="9998" width="22.125" style="6" customWidth="1"/>
    <col min="9999" max="10240" width="9" style="6"/>
    <col min="10241" max="10241" width="7.375" style="6" customWidth="1"/>
    <col min="10242" max="10242" width="79.375" style="6" customWidth="1"/>
    <col min="10243" max="10243" width="18.875" style="6" customWidth="1"/>
    <col min="10244" max="10244" width="11.375" style="6" customWidth="1"/>
    <col min="10245" max="10245" width="12" style="6" customWidth="1"/>
    <col min="10246" max="10246" width="15.125" style="6" customWidth="1"/>
    <col min="10247" max="10247" width="11.375" style="6" customWidth="1"/>
    <col min="10248" max="10251" width="16.375" style="6" customWidth="1"/>
    <col min="10252" max="10252" width="35.5" style="6" customWidth="1"/>
    <col min="10253" max="10253" width="13" style="6" customWidth="1"/>
    <col min="10254" max="10254" width="22.125" style="6" customWidth="1"/>
    <col min="10255" max="10496" width="9" style="6"/>
    <col min="10497" max="10497" width="7.375" style="6" customWidth="1"/>
    <col min="10498" max="10498" width="79.375" style="6" customWidth="1"/>
    <col min="10499" max="10499" width="18.875" style="6" customWidth="1"/>
    <col min="10500" max="10500" width="11.375" style="6" customWidth="1"/>
    <col min="10501" max="10501" width="12" style="6" customWidth="1"/>
    <col min="10502" max="10502" width="15.125" style="6" customWidth="1"/>
    <col min="10503" max="10503" width="11.375" style="6" customWidth="1"/>
    <col min="10504" max="10507" width="16.375" style="6" customWidth="1"/>
    <col min="10508" max="10508" width="35.5" style="6" customWidth="1"/>
    <col min="10509" max="10509" width="13" style="6" customWidth="1"/>
    <col min="10510" max="10510" width="22.125" style="6" customWidth="1"/>
    <col min="10511" max="10752" width="9" style="6"/>
    <col min="10753" max="10753" width="7.375" style="6" customWidth="1"/>
    <col min="10754" max="10754" width="79.375" style="6" customWidth="1"/>
    <col min="10755" max="10755" width="18.875" style="6" customWidth="1"/>
    <col min="10756" max="10756" width="11.375" style="6" customWidth="1"/>
    <col min="10757" max="10757" width="12" style="6" customWidth="1"/>
    <col min="10758" max="10758" width="15.125" style="6" customWidth="1"/>
    <col min="10759" max="10759" width="11.375" style="6" customWidth="1"/>
    <col min="10760" max="10763" width="16.375" style="6" customWidth="1"/>
    <col min="10764" max="10764" width="35.5" style="6" customWidth="1"/>
    <col min="10765" max="10765" width="13" style="6" customWidth="1"/>
    <col min="10766" max="10766" width="22.125" style="6" customWidth="1"/>
    <col min="10767" max="11008" width="9" style="6"/>
    <col min="11009" max="11009" width="7.375" style="6" customWidth="1"/>
    <col min="11010" max="11010" width="79.375" style="6" customWidth="1"/>
    <col min="11011" max="11011" width="18.875" style="6" customWidth="1"/>
    <col min="11012" max="11012" width="11.375" style="6" customWidth="1"/>
    <col min="11013" max="11013" width="12" style="6" customWidth="1"/>
    <col min="11014" max="11014" width="15.125" style="6" customWidth="1"/>
    <col min="11015" max="11015" width="11.375" style="6" customWidth="1"/>
    <col min="11016" max="11019" width="16.375" style="6" customWidth="1"/>
    <col min="11020" max="11020" width="35.5" style="6" customWidth="1"/>
    <col min="11021" max="11021" width="13" style="6" customWidth="1"/>
    <col min="11022" max="11022" width="22.125" style="6" customWidth="1"/>
    <col min="11023" max="11264" width="9" style="6"/>
    <col min="11265" max="11265" width="7.375" style="6" customWidth="1"/>
    <col min="11266" max="11266" width="79.375" style="6" customWidth="1"/>
    <col min="11267" max="11267" width="18.875" style="6" customWidth="1"/>
    <col min="11268" max="11268" width="11.375" style="6" customWidth="1"/>
    <col min="11269" max="11269" width="12" style="6" customWidth="1"/>
    <col min="11270" max="11270" width="15.125" style="6" customWidth="1"/>
    <col min="11271" max="11271" width="11.375" style="6" customWidth="1"/>
    <col min="11272" max="11275" width="16.375" style="6" customWidth="1"/>
    <col min="11276" max="11276" width="35.5" style="6" customWidth="1"/>
    <col min="11277" max="11277" width="13" style="6" customWidth="1"/>
    <col min="11278" max="11278" width="22.125" style="6" customWidth="1"/>
    <col min="11279" max="11520" width="9" style="6"/>
    <col min="11521" max="11521" width="7.375" style="6" customWidth="1"/>
    <col min="11522" max="11522" width="79.375" style="6" customWidth="1"/>
    <col min="11523" max="11523" width="18.875" style="6" customWidth="1"/>
    <col min="11524" max="11524" width="11.375" style="6" customWidth="1"/>
    <col min="11525" max="11525" width="12" style="6" customWidth="1"/>
    <col min="11526" max="11526" width="15.125" style="6" customWidth="1"/>
    <col min="11527" max="11527" width="11.375" style="6" customWidth="1"/>
    <col min="11528" max="11531" width="16.375" style="6" customWidth="1"/>
    <col min="11532" max="11532" width="35.5" style="6" customWidth="1"/>
    <col min="11533" max="11533" width="13" style="6" customWidth="1"/>
    <col min="11534" max="11534" width="22.125" style="6" customWidth="1"/>
    <col min="11535" max="11776" width="9" style="6"/>
    <col min="11777" max="11777" width="7.375" style="6" customWidth="1"/>
    <col min="11778" max="11778" width="79.375" style="6" customWidth="1"/>
    <col min="11779" max="11779" width="18.875" style="6" customWidth="1"/>
    <col min="11780" max="11780" width="11.375" style="6" customWidth="1"/>
    <col min="11781" max="11781" width="12" style="6" customWidth="1"/>
    <col min="11782" max="11782" width="15.125" style="6" customWidth="1"/>
    <col min="11783" max="11783" width="11.375" style="6" customWidth="1"/>
    <col min="11784" max="11787" width="16.375" style="6" customWidth="1"/>
    <col min="11788" max="11788" width="35.5" style="6" customWidth="1"/>
    <col min="11789" max="11789" width="13" style="6" customWidth="1"/>
    <col min="11790" max="11790" width="22.125" style="6" customWidth="1"/>
    <col min="11791" max="12032" width="9" style="6"/>
    <col min="12033" max="12033" width="7.375" style="6" customWidth="1"/>
    <col min="12034" max="12034" width="79.375" style="6" customWidth="1"/>
    <col min="12035" max="12035" width="18.875" style="6" customWidth="1"/>
    <col min="12036" max="12036" width="11.375" style="6" customWidth="1"/>
    <col min="12037" max="12037" width="12" style="6" customWidth="1"/>
    <col min="12038" max="12038" width="15.125" style="6" customWidth="1"/>
    <col min="12039" max="12039" width="11.375" style="6" customWidth="1"/>
    <col min="12040" max="12043" width="16.375" style="6" customWidth="1"/>
    <col min="12044" max="12044" width="35.5" style="6" customWidth="1"/>
    <col min="12045" max="12045" width="13" style="6" customWidth="1"/>
    <col min="12046" max="12046" width="22.125" style="6" customWidth="1"/>
    <col min="12047" max="12288" width="9" style="6"/>
    <col min="12289" max="12289" width="7.375" style="6" customWidth="1"/>
    <col min="12290" max="12290" width="79.375" style="6" customWidth="1"/>
    <col min="12291" max="12291" width="18.875" style="6" customWidth="1"/>
    <col min="12292" max="12292" width="11.375" style="6" customWidth="1"/>
    <col min="12293" max="12293" width="12" style="6" customWidth="1"/>
    <col min="12294" max="12294" width="15.125" style="6" customWidth="1"/>
    <col min="12295" max="12295" width="11.375" style="6" customWidth="1"/>
    <col min="12296" max="12299" width="16.375" style="6" customWidth="1"/>
    <col min="12300" max="12300" width="35.5" style="6" customWidth="1"/>
    <col min="12301" max="12301" width="13" style="6" customWidth="1"/>
    <col min="12302" max="12302" width="22.125" style="6" customWidth="1"/>
    <col min="12303" max="12544" width="9" style="6"/>
    <col min="12545" max="12545" width="7.375" style="6" customWidth="1"/>
    <col min="12546" max="12546" width="79.375" style="6" customWidth="1"/>
    <col min="12547" max="12547" width="18.875" style="6" customWidth="1"/>
    <col min="12548" max="12548" width="11.375" style="6" customWidth="1"/>
    <col min="12549" max="12549" width="12" style="6" customWidth="1"/>
    <col min="12550" max="12550" width="15.125" style="6" customWidth="1"/>
    <col min="12551" max="12551" width="11.375" style="6" customWidth="1"/>
    <col min="12552" max="12555" width="16.375" style="6" customWidth="1"/>
    <col min="12556" max="12556" width="35.5" style="6" customWidth="1"/>
    <col min="12557" max="12557" width="13" style="6" customWidth="1"/>
    <col min="12558" max="12558" width="22.125" style="6" customWidth="1"/>
    <col min="12559" max="12800" width="9" style="6"/>
    <col min="12801" max="12801" width="7.375" style="6" customWidth="1"/>
    <col min="12802" max="12802" width="79.375" style="6" customWidth="1"/>
    <col min="12803" max="12803" width="18.875" style="6" customWidth="1"/>
    <col min="12804" max="12804" width="11.375" style="6" customWidth="1"/>
    <col min="12805" max="12805" width="12" style="6" customWidth="1"/>
    <col min="12806" max="12806" width="15.125" style="6" customWidth="1"/>
    <col min="12807" max="12807" width="11.375" style="6" customWidth="1"/>
    <col min="12808" max="12811" width="16.375" style="6" customWidth="1"/>
    <col min="12812" max="12812" width="35.5" style="6" customWidth="1"/>
    <col min="12813" max="12813" width="13" style="6" customWidth="1"/>
    <col min="12814" max="12814" width="22.125" style="6" customWidth="1"/>
    <col min="12815" max="13056" width="9" style="6"/>
    <col min="13057" max="13057" width="7.375" style="6" customWidth="1"/>
    <col min="13058" max="13058" width="79.375" style="6" customWidth="1"/>
    <col min="13059" max="13059" width="18.875" style="6" customWidth="1"/>
    <col min="13060" max="13060" width="11.375" style="6" customWidth="1"/>
    <col min="13061" max="13061" width="12" style="6" customWidth="1"/>
    <col min="13062" max="13062" width="15.125" style="6" customWidth="1"/>
    <col min="13063" max="13063" width="11.375" style="6" customWidth="1"/>
    <col min="13064" max="13067" width="16.375" style="6" customWidth="1"/>
    <col min="13068" max="13068" width="35.5" style="6" customWidth="1"/>
    <col min="13069" max="13069" width="13" style="6" customWidth="1"/>
    <col min="13070" max="13070" width="22.125" style="6" customWidth="1"/>
    <col min="13071" max="13312" width="9" style="6"/>
    <col min="13313" max="13313" width="7.375" style="6" customWidth="1"/>
    <col min="13314" max="13314" width="79.375" style="6" customWidth="1"/>
    <col min="13315" max="13315" width="18.875" style="6" customWidth="1"/>
    <col min="13316" max="13316" width="11.375" style="6" customWidth="1"/>
    <col min="13317" max="13317" width="12" style="6" customWidth="1"/>
    <col min="13318" max="13318" width="15.125" style="6" customWidth="1"/>
    <col min="13319" max="13319" width="11.375" style="6" customWidth="1"/>
    <col min="13320" max="13323" width="16.375" style="6" customWidth="1"/>
    <col min="13324" max="13324" width="35.5" style="6" customWidth="1"/>
    <col min="13325" max="13325" width="13" style="6" customWidth="1"/>
    <col min="13326" max="13326" width="22.125" style="6" customWidth="1"/>
    <col min="13327" max="13568" width="9" style="6"/>
    <col min="13569" max="13569" width="7.375" style="6" customWidth="1"/>
    <col min="13570" max="13570" width="79.375" style="6" customWidth="1"/>
    <col min="13571" max="13571" width="18.875" style="6" customWidth="1"/>
    <col min="13572" max="13572" width="11.375" style="6" customWidth="1"/>
    <col min="13573" max="13573" width="12" style="6" customWidth="1"/>
    <col min="13574" max="13574" width="15.125" style="6" customWidth="1"/>
    <col min="13575" max="13575" width="11.375" style="6" customWidth="1"/>
    <col min="13576" max="13579" width="16.375" style="6" customWidth="1"/>
    <col min="13580" max="13580" width="35.5" style="6" customWidth="1"/>
    <col min="13581" max="13581" width="13" style="6" customWidth="1"/>
    <col min="13582" max="13582" width="22.125" style="6" customWidth="1"/>
    <col min="13583" max="13824" width="9" style="6"/>
    <col min="13825" max="13825" width="7.375" style="6" customWidth="1"/>
    <col min="13826" max="13826" width="79.375" style="6" customWidth="1"/>
    <col min="13827" max="13827" width="18.875" style="6" customWidth="1"/>
    <col min="13828" max="13828" width="11.375" style="6" customWidth="1"/>
    <col min="13829" max="13829" width="12" style="6" customWidth="1"/>
    <col min="13830" max="13830" width="15.125" style="6" customWidth="1"/>
    <col min="13831" max="13831" width="11.375" style="6" customWidth="1"/>
    <col min="13832" max="13835" width="16.375" style="6" customWidth="1"/>
    <col min="13836" max="13836" width="35.5" style="6" customWidth="1"/>
    <col min="13837" max="13837" width="13" style="6" customWidth="1"/>
    <col min="13838" max="13838" width="22.125" style="6" customWidth="1"/>
    <col min="13839" max="14080" width="9" style="6"/>
    <col min="14081" max="14081" width="7.375" style="6" customWidth="1"/>
    <col min="14082" max="14082" width="79.375" style="6" customWidth="1"/>
    <col min="14083" max="14083" width="18.875" style="6" customWidth="1"/>
    <col min="14084" max="14084" width="11.375" style="6" customWidth="1"/>
    <col min="14085" max="14085" width="12" style="6" customWidth="1"/>
    <col min="14086" max="14086" width="15.125" style="6" customWidth="1"/>
    <col min="14087" max="14087" width="11.375" style="6" customWidth="1"/>
    <col min="14088" max="14091" width="16.375" style="6" customWidth="1"/>
    <col min="14092" max="14092" width="35.5" style="6" customWidth="1"/>
    <col min="14093" max="14093" width="13" style="6" customWidth="1"/>
    <col min="14094" max="14094" width="22.125" style="6" customWidth="1"/>
    <col min="14095" max="14336" width="9" style="6"/>
    <col min="14337" max="14337" width="7.375" style="6" customWidth="1"/>
    <col min="14338" max="14338" width="79.375" style="6" customWidth="1"/>
    <col min="14339" max="14339" width="18.875" style="6" customWidth="1"/>
    <col min="14340" max="14340" width="11.375" style="6" customWidth="1"/>
    <col min="14341" max="14341" width="12" style="6" customWidth="1"/>
    <col min="14342" max="14342" width="15.125" style="6" customWidth="1"/>
    <col min="14343" max="14343" width="11.375" style="6" customWidth="1"/>
    <col min="14344" max="14347" width="16.375" style="6" customWidth="1"/>
    <col min="14348" max="14348" width="35.5" style="6" customWidth="1"/>
    <col min="14349" max="14349" width="13" style="6" customWidth="1"/>
    <col min="14350" max="14350" width="22.125" style="6" customWidth="1"/>
    <col min="14351" max="14592" width="9" style="6"/>
    <col min="14593" max="14593" width="7.375" style="6" customWidth="1"/>
    <col min="14594" max="14594" width="79.375" style="6" customWidth="1"/>
    <col min="14595" max="14595" width="18.875" style="6" customWidth="1"/>
    <col min="14596" max="14596" width="11.375" style="6" customWidth="1"/>
    <col min="14597" max="14597" width="12" style="6" customWidth="1"/>
    <col min="14598" max="14598" width="15.125" style="6" customWidth="1"/>
    <col min="14599" max="14599" width="11.375" style="6" customWidth="1"/>
    <col min="14600" max="14603" width="16.375" style="6" customWidth="1"/>
    <col min="14604" max="14604" width="35.5" style="6" customWidth="1"/>
    <col min="14605" max="14605" width="13" style="6" customWidth="1"/>
    <col min="14606" max="14606" width="22.125" style="6" customWidth="1"/>
    <col min="14607" max="14848" width="9" style="6"/>
    <col min="14849" max="14849" width="7.375" style="6" customWidth="1"/>
    <col min="14850" max="14850" width="79.375" style="6" customWidth="1"/>
    <col min="14851" max="14851" width="18.875" style="6" customWidth="1"/>
    <col min="14852" max="14852" width="11.375" style="6" customWidth="1"/>
    <col min="14853" max="14853" width="12" style="6" customWidth="1"/>
    <col min="14854" max="14854" width="15.125" style="6" customWidth="1"/>
    <col min="14855" max="14855" width="11.375" style="6" customWidth="1"/>
    <col min="14856" max="14859" width="16.375" style="6" customWidth="1"/>
    <col min="14860" max="14860" width="35.5" style="6" customWidth="1"/>
    <col min="14861" max="14861" width="13" style="6" customWidth="1"/>
    <col min="14862" max="14862" width="22.125" style="6" customWidth="1"/>
    <col min="14863" max="15104" width="9" style="6"/>
    <col min="15105" max="15105" width="7.375" style="6" customWidth="1"/>
    <col min="15106" max="15106" width="79.375" style="6" customWidth="1"/>
    <col min="15107" max="15107" width="18.875" style="6" customWidth="1"/>
    <col min="15108" max="15108" width="11.375" style="6" customWidth="1"/>
    <col min="15109" max="15109" width="12" style="6" customWidth="1"/>
    <col min="15110" max="15110" width="15.125" style="6" customWidth="1"/>
    <col min="15111" max="15111" width="11.375" style="6" customWidth="1"/>
    <col min="15112" max="15115" width="16.375" style="6" customWidth="1"/>
    <col min="15116" max="15116" width="35.5" style="6" customWidth="1"/>
    <col min="15117" max="15117" width="13" style="6" customWidth="1"/>
    <col min="15118" max="15118" width="22.125" style="6" customWidth="1"/>
    <col min="15119" max="15360" width="9" style="6"/>
    <col min="15361" max="15361" width="7.375" style="6" customWidth="1"/>
    <col min="15362" max="15362" width="79.375" style="6" customWidth="1"/>
    <col min="15363" max="15363" width="18.875" style="6" customWidth="1"/>
    <col min="15364" max="15364" width="11.375" style="6" customWidth="1"/>
    <col min="15365" max="15365" width="12" style="6" customWidth="1"/>
    <col min="15366" max="15366" width="15.125" style="6" customWidth="1"/>
    <col min="15367" max="15367" width="11.375" style="6" customWidth="1"/>
    <col min="15368" max="15371" width="16.375" style="6" customWidth="1"/>
    <col min="15372" max="15372" width="35.5" style="6" customWidth="1"/>
    <col min="15373" max="15373" width="13" style="6" customWidth="1"/>
    <col min="15374" max="15374" width="22.125" style="6" customWidth="1"/>
    <col min="15375" max="15616" width="9" style="6"/>
    <col min="15617" max="15617" width="7.375" style="6" customWidth="1"/>
    <col min="15618" max="15618" width="79.375" style="6" customWidth="1"/>
    <col min="15619" max="15619" width="18.875" style="6" customWidth="1"/>
    <col min="15620" max="15620" width="11.375" style="6" customWidth="1"/>
    <col min="15621" max="15621" width="12" style="6" customWidth="1"/>
    <col min="15622" max="15622" width="15.125" style="6" customWidth="1"/>
    <col min="15623" max="15623" width="11.375" style="6" customWidth="1"/>
    <col min="15624" max="15627" width="16.375" style="6" customWidth="1"/>
    <col min="15628" max="15628" width="35.5" style="6" customWidth="1"/>
    <col min="15629" max="15629" width="13" style="6" customWidth="1"/>
    <col min="15630" max="15630" width="22.125" style="6" customWidth="1"/>
    <col min="15631" max="15872" width="9" style="6"/>
    <col min="15873" max="15873" width="7.375" style="6" customWidth="1"/>
    <col min="15874" max="15874" width="79.375" style="6" customWidth="1"/>
    <col min="15875" max="15875" width="18.875" style="6" customWidth="1"/>
    <col min="15876" max="15876" width="11.375" style="6" customWidth="1"/>
    <col min="15877" max="15877" width="12" style="6" customWidth="1"/>
    <col min="15878" max="15878" width="15.125" style="6" customWidth="1"/>
    <col min="15879" max="15879" width="11.375" style="6" customWidth="1"/>
    <col min="15880" max="15883" width="16.375" style="6" customWidth="1"/>
    <col min="15884" max="15884" width="35.5" style="6" customWidth="1"/>
    <col min="15885" max="15885" width="13" style="6" customWidth="1"/>
    <col min="15886" max="15886" width="22.125" style="6" customWidth="1"/>
    <col min="15887" max="16128" width="9" style="6"/>
    <col min="16129" max="16129" width="7.375" style="6" customWidth="1"/>
    <col min="16130" max="16130" width="79.375" style="6" customWidth="1"/>
    <col min="16131" max="16131" width="18.875" style="6" customWidth="1"/>
    <col min="16132" max="16132" width="11.375" style="6" customWidth="1"/>
    <col min="16133" max="16133" width="12" style="6" customWidth="1"/>
    <col min="16134" max="16134" width="15.125" style="6" customWidth="1"/>
    <col min="16135" max="16135" width="11.375" style="6" customWidth="1"/>
    <col min="16136" max="16139" width="16.375" style="6" customWidth="1"/>
    <col min="16140" max="16140" width="35.5" style="6" customWidth="1"/>
    <col min="16141" max="16141" width="13" style="6" customWidth="1"/>
    <col min="16142" max="16142" width="22.125" style="6" customWidth="1"/>
    <col min="16143" max="16384" width="9" style="6"/>
  </cols>
  <sheetData>
    <row r="1" spans="1:13" ht="63" customHeight="1" x14ac:dyDescent="0.25">
      <c r="K1" s="171" t="s">
        <v>215</v>
      </c>
      <c r="L1" s="171"/>
    </row>
    <row r="2" spans="1:13" ht="18.75" x14ac:dyDescent="0.25">
      <c r="K2" s="170"/>
      <c r="L2" s="170"/>
    </row>
    <row r="3" spans="1:13" s="13" customFormat="1" ht="55.5" customHeight="1" x14ac:dyDescent="0.25">
      <c r="A3" s="8"/>
      <c r="B3" s="74"/>
      <c r="C3" s="11"/>
      <c r="D3" s="11"/>
      <c r="E3" s="11"/>
      <c r="F3" s="11"/>
      <c r="G3" s="11"/>
      <c r="H3" s="75"/>
      <c r="I3" s="11"/>
      <c r="J3" s="11"/>
      <c r="K3" s="270" t="s">
        <v>130</v>
      </c>
      <c r="L3" s="270"/>
    </row>
    <row r="4" spans="1:13" s="13" customFormat="1" ht="36" customHeight="1" x14ac:dyDescent="0.25">
      <c r="A4" s="266" t="s">
        <v>15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</row>
    <row r="5" spans="1:13" s="13" customFormat="1" ht="32.25" customHeight="1" x14ac:dyDescent="0.25">
      <c r="A5" s="210" t="s">
        <v>0</v>
      </c>
      <c r="B5" s="210" t="s">
        <v>12</v>
      </c>
      <c r="C5" s="210" t="s">
        <v>4</v>
      </c>
      <c r="D5" s="210" t="s">
        <v>3</v>
      </c>
      <c r="E5" s="210"/>
      <c r="F5" s="210"/>
      <c r="G5" s="210"/>
      <c r="H5" s="267" t="s">
        <v>16</v>
      </c>
      <c r="I5" s="267"/>
      <c r="J5" s="267"/>
      <c r="K5" s="268"/>
      <c r="L5" s="269" t="s">
        <v>10</v>
      </c>
    </row>
    <row r="6" spans="1:13" s="13" customFormat="1" ht="82.5" customHeight="1" x14ac:dyDescent="0.25">
      <c r="A6" s="210"/>
      <c r="B6" s="210"/>
      <c r="C6" s="210"/>
      <c r="D6" s="1" t="s">
        <v>4</v>
      </c>
      <c r="E6" s="1" t="s">
        <v>13</v>
      </c>
      <c r="F6" s="1" t="s">
        <v>5</v>
      </c>
      <c r="G6" s="1" t="s">
        <v>6</v>
      </c>
      <c r="H6" s="1">
        <v>2026</v>
      </c>
      <c r="I6" s="1">
        <v>2027</v>
      </c>
      <c r="J6" s="1">
        <v>2028</v>
      </c>
      <c r="K6" s="1" t="s">
        <v>11</v>
      </c>
      <c r="L6" s="269"/>
    </row>
    <row r="7" spans="1:13" s="13" customFormat="1" ht="37.5" customHeight="1" x14ac:dyDescent="0.25">
      <c r="A7" s="240" t="s">
        <v>202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2"/>
    </row>
    <row r="8" spans="1:13" ht="27" customHeight="1" x14ac:dyDescent="0.25">
      <c r="A8" s="271" t="s">
        <v>115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</row>
    <row r="9" spans="1:13" ht="41.25" customHeight="1" x14ac:dyDescent="0.25">
      <c r="A9" s="192" t="s">
        <v>203</v>
      </c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3"/>
    </row>
    <row r="10" spans="1:13" ht="24.75" customHeight="1" x14ac:dyDescent="0.25">
      <c r="A10" s="200" t="s">
        <v>92</v>
      </c>
      <c r="B10" s="219" t="s">
        <v>116</v>
      </c>
      <c r="C10" s="210" t="s">
        <v>197</v>
      </c>
      <c r="D10" s="200" t="s">
        <v>206</v>
      </c>
      <c r="E10" s="210" t="s">
        <v>94</v>
      </c>
      <c r="F10" s="200" t="s">
        <v>117</v>
      </c>
      <c r="G10" s="3">
        <v>121</v>
      </c>
      <c r="H10" s="76">
        <v>19728.063999999998</v>
      </c>
      <c r="I10" s="76">
        <v>19728.063999999998</v>
      </c>
      <c r="J10" s="76">
        <v>19728.063999999998</v>
      </c>
      <c r="K10" s="114">
        <f t="shared" ref="K10:K20" si="0">SUM(H10:J10)</f>
        <v>59184.191999999995</v>
      </c>
      <c r="L10" s="219" t="s">
        <v>118</v>
      </c>
    </row>
    <row r="11" spans="1:13" ht="30" customHeight="1" x14ac:dyDescent="0.25">
      <c r="A11" s="200"/>
      <c r="B11" s="219"/>
      <c r="C11" s="210"/>
      <c r="D11" s="200"/>
      <c r="E11" s="210"/>
      <c r="F11" s="284"/>
      <c r="G11" s="3">
        <v>122</v>
      </c>
      <c r="H11" s="76">
        <v>1850</v>
      </c>
      <c r="I11" s="76">
        <v>1850</v>
      </c>
      <c r="J11" s="76">
        <v>1850</v>
      </c>
      <c r="K11" s="114">
        <f t="shared" si="0"/>
        <v>5550</v>
      </c>
      <c r="L11" s="219"/>
    </row>
    <row r="12" spans="1:13" ht="25.5" customHeight="1" x14ac:dyDescent="0.25">
      <c r="A12" s="200"/>
      <c r="B12" s="219"/>
      <c r="C12" s="210"/>
      <c r="D12" s="200"/>
      <c r="E12" s="210"/>
      <c r="F12" s="200"/>
      <c r="G12" s="3">
        <v>129</v>
      </c>
      <c r="H12" s="76">
        <v>5957.875</v>
      </c>
      <c r="I12" s="76">
        <v>5957.875</v>
      </c>
      <c r="J12" s="76">
        <v>5957.875</v>
      </c>
      <c r="K12" s="114">
        <f t="shared" si="0"/>
        <v>17873.625</v>
      </c>
      <c r="L12" s="219"/>
    </row>
    <row r="13" spans="1:13" ht="29.25" customHeight="1" x14ac:dyDescent="0.25">
      <c r="A13" s="200"/>
      <c r="B13" s="219"/>
      <c r="C13" s="210"/>
      <c r="D13" s="200"/>
      <c r="E13" s="210"/>
      <c r="F13" s="200"/>
      <c r="G13" s="3">
        <v>244</v>
      </c>
      <c r="H13" s="83"/>
      <c r="I13" s="83"/>
      <c r="J13" s="83"/>
      <c r="K13" s="114">
        <f>SUM(H13:J13)</f>
        <v>0</v>
      </c>
      <c r="L13" s="219"/>
    </row>
    <row r="14" spans="1:13" ht="25.5" customHeight="1" x14ac:dyDescent="0.25">
      <c r="A14" s="207" t="s">
        <v>97</v>
      </c>
      <c r="B14" s="195" t="s">
        <v>119</v>
      </c>
      <c r="C14" s="184" t="s">
        <v>197</v>
      </c>
      <c r="D14" s="176" t="s">
        <v>206</v>
      </c>
      <c r="E14" s="176" t="s">
        <v>94</v>
      </c>
      <c r="F14" s="176" t="s">
        <v>120</v>
      </c>
      <c r="G14" s="38">
        <v>111</v>
      </c>
      <c r="H14" s="39">
        <v>57966.841999999997</v>
      </c>
      <c r="I14" s="39">
        <v>57966.841999999997</v>
      </c>
      <c r="J14" s="39">
        <v>57966.841999999997</v>
      </c>
      <c r="K14" s="114">
        <f t="shared" si="0"/>
        <v>173900.52599999998</v>
      </c>
      <c r="L14" s="184" t="s">
        <v>150</v>
      </c>
    </row>
    <row r="15" spans="1:13" ht="24" customHeight="1" x14ac:dyDescent="0.25">
      <c r="A15" s="207"/>
      <c r="B15" s="196"/>
      <c r="C15" s="185"/>
      <c r="D15" s="187"/>
      <c r="E15" s="187"/>
      <c r="F15" s="281"/>
      <c r="G15" s="38">
        <v>112</v>
      </c>
      <c r="H15" s="39">
        <v>2450</v>
      </c>
      <c r="I15" s="39">
        <v>2450</v>
      </c>
      <c r="J15" s="39">
        <v>2450</v>
      </c>
      <c r="K15" s="114">
        <f t="shared" si="0"/>
        <v>7350</v>
      </c>
      <c r="L15" s="185"/>
    </row>
    <row r="16" spans="1:13" ht="24" customHeight="1" x14ac:dyDescent="0.25">
      <c r="A16" s="207"/>
      <c r="B16" s="196"/>
      <c r="C16" s="185"/>
      <c r="D16" s="187"/>
      <c r="E16" s="187"/>
      <c r="F16" s="281"/>
      <c r="G16" s="38">
        <v>119</v>
      </c>
      <c r="H16" s="39">
        <v>17505.986000000001</v>
      </c>
      <c r="I16" s="39">
        <v>17505.986000000001</v>
      </c>
      <c r="J16" s="39">
        <v>17505.986000000001</v>
      </c>
      <c r="K16" s="114">
        <f t="shared" si="0"/>
        <v>52517.957999999999</v>
      </c>
      <c r="L16" s="185"/>
      <c r="M16" s="64"/>
    </row>
    <row r="17" spans="1:13" ht="25.5" customHeight="1" x14ac:dyDescent="0.25">
      <c r="A17" s="207"/>
      <c r="B17" s="196"/>
      <c r="C17" s="185"/>
      <c r="D17" s="187"/>
      <c r="E17" s="187"/>
      <c r="F17" s="281"/>
      <c r="G17" s="38">
        <v>244</v>
      </c>
      <c r="H17" s="39">
        <v>5000</v>
      </c>
      <c r="I17" s="39">
        <v>5000</v>
      </c>
      <c r="J17" s="39">
        <v>5000</v>
      </c>
      <c r="K17" s="114">
        <f t="shared" si="0"/>
        <v>15000</v>
      </c>
      <c r="L17" s="185"/>
      <c r="M17" s="64"/>
    </row>
    <row r="18" spans="1:13" ht="24" customHeight="1" x14ac:dyDescent="0.25">
      <c r="A18" s="207"/>
      <c r="B18" s="196"/>
      <c r="C18" s="185"/>
      <c r="D18" s="187"/>
      <c r="E18" s="187"/>
      <c r="F18" s="281"/>
      <c r="G18" s="38">
        <v>247</v>
      </c>
      <c r="H18" s="39">
        <v>3786.3420000000001</v>
      </c>
      <c r="I18" s="39">
        <v>3786.3420000000001</v>
      </c>
      <c r="J18" s="39">
        <v>3786.3420000000001</v>
      </c>
      <c r="K18" s="114">
        <f t="shared" si="0"/>
        <v>11359.026</v>
      </c>
      <c r="L18" s="185"/>
      <c r="M18" s="64"/>
    </row>
    <row r="19" spans="1:13" ht="24" customHeight="1" x14ac:dyDescent="0.25">
      <c r="A19" s="207"/>
      <c r="B19" s="196"/>
      <c r="C19" s="185"/>
      <c r="D19" s="187"/>
      <c r="E19" s="187"/>
      <c r="F19" s="281"/>
      <c r="G19" s="38">
        <v>852</v>
      </c>
      <c r="H19" s="83"/>
      <c r="I19" s="83"/>
      <c r="J19" s="83"/>
      <c r="K19" s="114">
        <f>SUM(H19:J19)</f>
        <v>0</v>
      </c>
      <c r="L19" s="185"/>
      <c r="M19" s="64"/>
    </row>
    <row r="20" spans="1:13" ht="27.75" customHeight="1" x14ac:dyDescent="0.25">
      <c r="A20" s="207"/>
      <c r="B20" s="239"/>
      <c r="C20" s="186"/>
      <c r="D20" s="177"/>
      <c r="E20" s="177"/>
      <c r="F20" s="288"/>
      <c r="G20" s="38">
        <v>853</v>
      </c>
      <c r="H20" s="39">
        <v>0.27062000000000003</v>
      </c>
      <c r="I20" s="39"/>
      <c r="J20" s="39"/>
      <c r="K20" s="114">
        <f t="shared" si="0"/>
        <v>0.27062000000000003</v>
      </c>
      <c r="L20" s="186"/>
      <c r="M20" s="64"/>
    </row>
    <row r="21" spans="1:13" ht="48.75" customHeight="1" x14ac:dyDescent="0.25">
      <c r="A21" s="285" t="s">
        <v>121</v>
      </c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7"/>
    </row>
    <row r="22" spans="1:13" ht="92.25" customHeight="1" x14ac:dyDescent="0.25">
      <c r="A22" s="28" t="s">
        <v>122</v>
      </c>
      <c r="B22" s="2" t="s">
        <v>123</v>
      </c>
      <c r="C22" s="144" t="s">
        <v>197</v>
      </c>
      <c r="D22" s="5" t="s">
        <v>206</v>
      </c>
      <c r="E22" s="5" t="s">
        <v>94</v>
      </c>
      <c r="F22" s="5" t="s">
        <v>149</v>
      </c>
      <c r="G22" s="5" t="s">
        <v>106</v>
      </c>
      <c r="H22" s="83">
        <v>0</v>
      </c>
      <c r="I22" s="83">
        <v>0</v>
      </c>
      <c r="J22" s="83">
        <v>0</v>
      </c>
      <c r="K22" s="30">
        <f>SUM(H22:J22)</f>
        <v>0</v>
      </c>
      <c r="L22" s="27" t="s">
        <v>124</v>
      </c>
    </row>
    <row r="23" spans="1:13" s="40" customFormat="1" ht="22.5" customHeight="1" x14ac:dyDescent="0.25">
      <c r="A23" s="191" t="s">
        <v>84</v>
      </c>
      <c r="B23" s="191"/>
      <c r="C23" s="1"/>
      <c r="D23" s="14"/>
      <c r="E23" s="1"/>
      <c r="F23" s="1"/>
      <c r="G23" s="1"/>
      <c r="H23" s="91">
        <f>SUM(H10:H22)</f>
        <v>114245.37961999999</v>
      </c>
      <c r="I23" s="91">
        <f>SUM(I10:I22)</f>
        <v>114245.109</v>
      </c>
      <c r="J23" s="91">
        <f>SUM(J10:J22)</f>
        <v>114245.109</v>
      </c>
      <c r="K23" s="91">
        <f>SUM(K10:K22)</f>
        <v>342735.59762000002</v>
      </c>
      <c r="L23" s="3"/>
    </row>
    <row r="24" spans="1:13" ht="51.75" customHeight="1" x14ac:dyDescent="0.25">
      <c r="A24" s="280"/>
      <c r="B24" s="280"/>
      <c r="C24" s="280"/>
      <c r="D24" s="67"/>
      <c r="E24" s="67"/>
      <c r="F24" s="67"/>
      <c r="G24" s="67"/>
      <c r="L24" s="68"/>
    </row>
    <row r="25" spans="1:13" x14ac:dyDescent="0.25">
      <c r="A25" s="48"/>
      <c r="B25" s="78"/>
      <c r="C25" s="50"/>
      <c r="D25" s="50"/>
      <c r="E25" s="50"/>
      <c r="F25" s="50"/>
      <c r="G25" s="50"/>
    </row>
    <row r="26" spans="1:13" x14ac:dyDescent="0.25">
      <c r="A26" s="48"/>
      <c r="B26" s="78"/>
      <c r="C26" s="50"/>
      <c r="D26" s="50"/>
      <c r="E26" s="50"/>
      <c r="F26" s="50"/>
      <c r="G26" s="50"/>
    </row>
    <row r="27" spans="1:13" x14ac:dyDescent="0.25">
      <c r="A27" s="48"/>
      <c r="B27" s="78"/>
      <c r="C27" s="50"/>
      <c r="D27" s="50"/>
      <c r="E27" s="50">
        <v>37889.9</v>
      </c>
      <c r="F27" s="50" t="s">
        <v>125</v>
      </c>
      <c r="G27" s="50" t="s">
        <v>126</v>
      </c>
      <c r="H27" s="79">
        <f>H10+H14+H11+H15</f>
        <v>81994.905999999988</v>
      </c>
      <c r="I27" s="79">
        <f>I10+I14+I11+I15</f>
        <v>81994.905999999988</v>
      </c>
      <c r="J27" s="79">
        <f>J10+J14+J11+J15</f>
        <v>81994.905999999988</v>
      </c>
      <c r="K27" s="72">
        <f t="shared" ref="K27:K32" si="1">SUM(H27:J27)</f>
        <v>245984.71799999996</v>
      </c>
    </row>
    <row r="28" spans="1:13" x14ac:dyDescent="0.25">
      <c r="A28" s="48"/>
      <c r="B28" s="80"/>
      <c r="C28" s="50"/>
      <c r="D28" s="50"/>
      <c r="E28" s="50"/>
      <c r="F28" s="50"/>
      <c r="G28" s="50">
        <v>112.122</v>
      </c>
      <c r="H28" s="79">
        <f>H12+H16</f>
        <v>23463.861000000001</v>
      </c>
      <c r="I28" s="79">
        <f>I12+I16</f>
        <v>23463.861000000001</v>
      </c>
      <c r="J28" s="79">
        <f>J12+J16</f>
        <v>23463.861000000001</v>
      </c>
      <c r="K28" s="72">
        <f t="shared" si="1"/>
        <v>70391.582999999999</v>
      </c>
    </row>
    <row r="29" spans="1:13" x14ac:dyDescent="0.25">
      <c r="A29" s="48"/>
      <c r="B29" s="69"/>
      <c r="C29" s="50"/>
      <c r="D29" s="50"/>
      <c r="E29" s="50"/>
      <c r="F29" s="50"/>
      <c r="G29" s="50">
        <v>244.852</v>
      </c>
      <c r="H29" s="79">
        <f>H13+H17+H20</f>
        <v>5000.2706200000002</v>
      </c>
      <c r="I29" s="79">
        <f>I13+I17+I20</f>
        <v>5000</v>
      </c>
      <c r="J29" s="79">
        <f>J13+J17+J20</f>
        <v>5000</v>
      </c>
      <c r="K29" s="72">
        <f t="shared" si="1"/>
        <v>15000.270619999999</v>
      </c>
    </row>
    <row r="30" spans="1:13" x14ac:dyDescent="0.25">
      <c r="A30" s="48"/>
      <c r="B30" s="69"/>
      <c r="C30" s="50"/>
      <c r="D30" s="50"/>
      <c r="E30" s="50"/>
      <c r="F30" s="50"/>
      <c r="G30" s="50"/>
      <c r="H30" s="79">
        <f>SUM(H27:H29)</f>
        <v>110459.03761999999</v>
      </c>
      <c r="I30" s="79">
        <f>SUM(I27:I29)</f>
        <v>110458.76699999999</v>
      </c>
      <c r="J30" s="79">
        <f>SUM(J27:J29)</f>
        <v>110458.76699999999</v>
      </c>
      <c r="K30" s="72">
        <f t="shared" si="1"/>
        <v>331376.57161999994</v>
      </c>
    </row>
    <row r="31" spans="1:13" x14ac:dyDescent="0.25">
      <c r="A31" s="48"/>
      <c r="B31" s="69"/>
      <c r="C31" s="50"/>
      <c r="D31" s="50"/>
      <c r="E31" s="50"/>
      <c r="F31" s="50"/>
      <c r="G31" s="50"/>
      <c r="H31" s="79"/>
      <c r="I31" s="79"/>
      <c r="J31" s="79"/>
      <c r="K31" s="72">
        <f t="shared" si="1"/>
        <v>0</v>
      </c>
    </row>
    <row r="32" spans="1:13" x14ac:dyDescent="0.25">
      <c r="A32" s="48"/>
      <c r="B32" s="69"/>
      <c r="C32" s="50"/>
      <c r="D32" s="50"/>
      <c r="E32" s="50"/>
      <c r="F32" s="50"/>
      <c r="G32" s="50" t="s">
        <v>127</v>
      </c>
      <c r="H32" s="79">
        <f>H28+H29</f>
        <v>28464.13162</v>
      </c>
      <c r="I32" s="79">
        <f>I28+I29</f>
        <v>28463.861000000001</v>
      </c>
      <c r="J32" s="79">
        <f>J28+J29</f>
        <v>28463.861000000001</v>
      </c>
      <c r="K32" s="72">
        <f t="shared" si="1"/>
        <v>85391.853620000009</v>
      </c>
    </row>
    <row r="33" spans="1:7" x14ac:dyDescent="0.25">
      <c r="A33" s="48"/>
      <c r="B33" s="69"/>
      <c r="C33" s="50"/>
      <c r="D33" s="50"/>
      <c r="E33" s="50"/>
      <c r="F33" s="50"/>
      <c r="G33" s="50"/>
    </row>
    <row r="34" spans="1:7" x14ac:dyDescent="0.25">
      <c r="A34" s="48"/>
      <c r="B34" s="69"/>
      <c r="C34" s="50"/>
      <c r="D34" s="50"/>
      <c r="E34" s="50"/>
      <c r="F34" s="50"/>
      <c r="G34" s="50"/>
    </row>
    <row r="35" spans="1:7" x14ac:dyDescent="0.25">
      <c r="A35" s="48"/>
      <c r="B35" s="69"/>
      <c r="C35" s="50"/>
      <c r="D35" s="50"/>
      <c r="E35" s="50"/>
      <c r="F35" s="50"/>
      <c r="G35" s="50"/>
    </row>
    <row r="36" spans="1:7" x14ac:dyDescent="0.25">
      <c r="A36" s="48"/>
      <c r="B36" s="69"/>
      <c r="C36" s="50"/>
      <c r="D36" s="50"/>
      <c r="E36" s="50"/>
      <c r="F36" s="50"/>
      <c r="G36" s="50"/>
    </row>
    <row r="37" spans="1:7" x14ac:dyDescent="0.25">
      <c r="A37" s="48"/>
      <c r="B37" s="69"/>
      <c r="C37" s="50"/>
      <c r="D37" s="50"/>
      <c r="E37" s="50"/>
      <c r="F37" s="50"/>
      <c r="G37" s="50"/>
    </row>
    <row r="38" spans="1:7" x14ac:dyDescent="0.25">
      <c r="A38" s="48"/>
      <c r="B38" s="69"/>
      <c r="C38" s="50"/>
      <c r="D38" s="50"/>
      <c r="E38" s="50"/>
      <c r="F38" s="50"/>
      <c r="G38" s="50"/>
    </row>
    <row r="39" spans="1:7" x14ac:dyDescent="0.25">
      <c r="A39" s="48"/>
      <c r="B39" s="69"/>
      <c r="C39" s="50"/>
      <c r="D39" s="50"/>
      <c r="E39" s="50"/>
      <c r="F39" s="50"/>
      <c r="G39" s="50"/>
    </row>
    <row r="40" spans="1:7" x14ac:dyDescent="0.25">
      <c r="A40" s="48"/>
      <c r="B40" s="69"/>
      <c r="C40" s="50"/>
      <c r="D40" s="50"/>
      <c r="E40" s="50"/>
      <c r="F40" s="50"/>
      <c r="G40" s="50"/>
    </row>
    <row r="41" spans="1:7" x14ac:dyDescent="0.25">
      <c r="A41" s="48"/>
      <c r="B41" s="69"/>
      <c r="C41" s="50"/>
      <c r="D41" s="50"/>
      <c r="E41" s="50"/>
      <c r="F41" s="50"/>
      <c r="G41" s="50"/>
    </row>
    <row r="42" spans="1:7" x14ac:dyDescent="0.25">
      <c r="A42" s="48"/>
      <c r="B42" s="69"/>
      <c r="C42" s="50"/>
      <c r="D42" s="50"/>
      <c r="E42" s="50"/>
      <c r="F42" s="50"/>
      <c r="G42" s="50"/>
    </row>
    <row r="43" spans="1:7" x14ac:dyDescent="0.25">
      <c r="A43" s="48"/>
      <c r="B43" s="69"/>
      <c r="C43" s="50"/>
      <c r="D43" s="50"/>
      <c r="E43" s="50"/>
      <c r="F43" s="50"/>
      <c r="G43" s="50"/>
    </row>
    <row r="44" spans="1:7" x14ac:dyDescent="0.25">
      <c r="A44" s="48"/>
      <c r="B44" s="69"/>
      <c r="C44" s="50"/>
      <c r="D44" s="50"/>
      <c r="E44" s="50"/>
      <c r="F44" s="50"/>
      <c r="G44" s="81"/>
    </row>
    <row r="45" spans="1:7" x14ac:dyDescent="0.25">
      <c r="A45" s="48"/>
      <c r="B45" s="69"/>
      <c r="C45" s="50"/>
      <c r="D45" s="50"/>
      <c r="E45" s="50"/>
      <c r="F45" s="50"/>
      <c r="G45" s="50"/>
    </row>
    <row r="46" spans="1:7" x14ac:dyDescent="0.25">
      <c r="A46" s="48"/>
      <c r="B46" s="69"/>
      <c r="C46" s="50"/>
      <c r="D46" s="50"/>
      <c r="E46" s="50"/>
      <c r="F46" s="50"/>
      <c r="G46" s="50"/>
    </row>
    <row r="47" spans="1:7" x14ac:dyDescent="0.25">
      <c r="A47" s="48"/>
      <c r="B47" s="69"/>
      <c r="C47" s="50"/>
      <c r="D47" s="50"/>
      <c r="E47" s="50"/>
      <c r="F47" s="50"/>
      <c r="G47" s="50"/>
    </row>
    <row r="48" spans="1:7" x14ac:dyDescent="0.25">
      <c r="A48" s="48"/>
      <c r="B48" s="69"/>
      <c r="C48" s="50"/>
      <c r="D48" s="50"/>
      <c r="E48" s="50"/>
      <c r="F48" s="50"/>
      <c r="G48" s="50"/>
    </row>
    <row r="49" spans="1:7" x14ac:dyDescent="0.25">
      <c r="A49" s="48"/>
      <c r="B49" s="69"/>
      <c r="C49" s="50"/>
      <c r="D49" s="50"/>
      <c r="E49" s="50"/>
      <c r="F49" s="50"/>
      <c r="G49" s="50"/>
    </row>
    <row r="50" spans="1:7" x14ac:dyDescent="0.25">
      <c r="A50" s="48"/>
      <c r="B50" s="69"/>
      <c r="C50" s="50"/>
      <c r="D50" s="50"/>
      <c r="E50" s="50"/>
      <c r="F50" s="50"/>
      <c r="G50" s="50"/>
    </row>
    <row r="51" spans="1:7" x14ac:dyDescent="0.25">
      <c r="A51" s="48"/>
      <c r="B51" s="69"/>
      <c r="C51" s="50"/>
      <c r="D51" s="50"/>
      <c r="E51" s="50"/>
      <c r="F51" s="50"/>
      <c r="G51" s="50"/>
    </row>
    <row r="52" spans="1:7" x14ac:dyDescent="0.25">
      <c r="A52" s="48"/>
      <c r="B52" s="69"/>
      <c r="C52" s="50"/>
      <c r="D52" s="50"/>
      <c r="E52" s="50"/>
      <c r="F52" s="50"/>
      <c r="G52" s="50"/>
    </row>
    <row r="53" spans="1:7" x14ac:dyDescent="0.25">
      <c r="A53" s="48"/>
      <c r="B53" s="69"/>
      <c r="C53" s="50"/>
      <c r="D53" s="50"/>
      <c r="E53" s="50"/>
      <c r="F53" s="50"/>
      <c r="G53" s="50"/>
    </row>
    <row r="54" spans="1:7" x14ac:dyDescent="0.25">
      <c r="A54" s="48"/>
      <c r="B54" s="69"/>
      <c r="C54" s="50"/>
      <c r="D54" s="50"/>
      <c r="E54" s="50"/>
      <c r="F54" s="50"/>
      <c r="G54" s="50"/>
    </row>
    <row r="55" spans="1:7" x14ac:dyDescent="0.25">
      <c r="A55" s="48"/>
      <c r="B55" s="69"/>
      <c r="C55" s="50"/>
      <c r="D55" s="50"/>
      <c r="E55" s="50"/>
      <c r="F55" s="50"/>
      <c r="G55" s="50"/>
    </row>
    <row r="56" spans="1:7" x14ac:dyDescent="0.25">
      <c r="A56" s="48"/>
      <c r="B56" s="69"/>
      <c r="C56" s="50"/>
      <c r="D56" s="50"/>
      <c r="E56" s="50"/>
      <c r="F56" s="50"/>
      <c r="G56" s="50"/>
    </row>
    <row r="57" spans="1:7" x14ac:dyDescent="0.25">
      <c r="A57" s="48"/>
      <c r="B57" s="69"/>
      <c r="C57" s="50"/>
      <c r="D57" s="50"/>
      <c r="E57" s="50"/>
      <c r="F57" s="50"/>
      <c r="G57" s="50"/>
    </row>
    <row r="58" spans="1:7" x14ac:dyDescent="0.25">
      <c r="A58" s="48"/>
      <c r="B58" s="69"/>
      <c r="C58" s="50"/>
      <c r="D58" s="50"/>
      <c r="E58" s="50"/>
      <c r="F58" s="50"/>
      <c r="G58" s="50"/>
    </row>
    <row r="59" spans="1:7" x14ac:dyDescent="0.25">
      <c r="A59" s="48"/>
      <c r="B59" s="69"/>
      <c r="C59" s="50"/>
      <c r="D59" s="50"/>
      <c r="E59" s="50"/>
      <c r="F59" s="50"/>
      <c r="G59" s="50"/>
    </row>
    <row r="60" spans="1:7" x14ac:dyDescent="0.25">
      <c r="A60" s="48"/>
      <c r="B60" s="69"/>
      <c r="C60" s="50"/>
      <c r="D60" s="50"/>
      <c r="E60" s="50"/>
      <c r="F60" s="50"/>
      <c r="G60" s="50"/>
    </row>
    <row r="61" spans="1:7" x14ac:dyDescent="0.25">
      <c r="A61" s="48"/>
      <c r="B61" s="69"/>
      <c r="C61" s="50"/>
      <c r="D61" s="50"/>
      <c r="E61" s="50"/>
      <c r="F61" s="50"/>
      <c r="G61" s="50"/>
    </row>
  </sheetData>
  <mergeCells count="29">
    <mergeCell ref="L14:L20"/>
    <mergeCell ref="A21:L21"/>
    <mergeCell ref="A23:B23"/>
    <mergeCell ref="A24:C24"/>
    <mergeCell ref="A14:A20"/>
    <mergeCell ref="B14:B20"/>
    <mergeCell ref="C14:C20"/>
    <mergeCell ref="D14:D20"/>
    <mergeCell ref="E14:E20"/>
    <mergeCell ref="F14:F20"/>
    <mergeCell ref="A7:L7"/>
    <mergeCell ref="A8:L8"/>
    <mergeCell ref="A9:L9"/>
    <mergeCell ref="A10:A13"/>
    <mergeCell ref="B10:B13"/>
    <mergeCell ref="C10:C13"/>
    <mergeCell ref="D10:D13"/>
    <mergeCell ref="E10:E13"/>
    <mergeCell ref="F10:F13"/>
    <mergeCell ref="L10:L13"/>
    <mergeCell ref="K1:L1"/>
    <mergeCell ref="K3:L3"/>
    <mergeCell ref="A4:L4"/>
    <mergeCell ref="A5:A6"/>
    <mergeCell ref="B5:B6"/>
    <mergeCell ref="C5:C6"/>
    <mergeCell ref="D5:G5"/>
    <mergeCell ref="H5:K5"/>
    <mergeCell ref="L5:L6"/>
  </mergeCells>
  <pageMargins left="0.89" right="0.51181102362204722" top="0.55118110236220474" bottom="0.55118110236220474" header="0.31496062992125984" footer="0.31496062992125984"/>
  <pageSetup paperSize="9" scale="60" orientation="landscape" r:id="rId1"/>
  <headerFooter differentFirst="1">
    <oddHeader>&amp;C&amp;P</oddHeader>
    <firstHeader>&amp;C9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пр 2 к ПП 1</vt:lpstr>
      <vt:lpstr>пр 2 к ПП 2</vt:lpstr>
      <vt:lpstr>пр 2 к ПП 3</vt:lpstr>
      <vt:lpstr>Лист1</vt:lpstr>
      <vt:lpstr>'пр 2 к ПП 1'!Область_печати</vt:lpstr>
      <vt:lpstr>'пр 2 к ПП 2'!Область_печати</vt:lpstr>
      <vt:lpstr>'пр 2 к ПП 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Л. Моховикова</dc:creator>
  <cp:lastModifiedBy>Пользователь</cp:lastModifiedBy>
  <cp:lastPrinted>2026-06-02T09:30:00Z</cp:lastPrinted>
  <dcterms:created xsi:type="dcterms:W3CDTF">2016-10-20T04:37:12Z</dcterms:created>
  <dcterms:modified xsi:type="dcterms:W3CDTF">2026-08-06T03:57:03Z</dcterms:modified>
</cp:coreProperties>
</file>