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+ Приложение 6" sheetId="2" r:id="rId1"/>
    <sheet name="Лист1" sheetId="1" r:id="rId2"/>
  </sheets>
  <externalReferences>
    <externalReference r:id="rId3"/>
  </externalReferences>
  <definedNames>
    <definedName name="_xlnm.Print_Titles" localSheetId="0">'+ Приложение 6'!$12:$14</definedName>
    <definedName name="_xlnm.Print_Area" localSheetId="0">'+ Приложение 6'!$A$1:$L$38</definedName>
  </definedNames>
  <calcPr calcId="152511"/>
</workbook>
</file>

<file path=xl/calcChain.xml><?xml version="1.0" encoding="utf-8"?>
<calcChain xmlns="http://schemas.openxmlformats.org/spreadsheetml/2006/main">
  <c r="K38" i="2" l="1"/>
  <c r="J38" i="2"/>
  <c r="I38" i="2"/>
  <c r="D38" i="2"/>
  <c r="L37" i="2"/>
  <c r="K37" i="2"/>
  <c r="K35" i="2" s="1"/>
  <c r="P35" i="2" s="1"/>
  <c r="J37" i="2"/>
  <c r="J35" i="2" s="1"/>
  <c r="J56" i="2" s="1"/>
  <c r="I37" i="2"/>
  <c r="D37" i="2"/>
  <c r="K19" i="2" s="1"/>
  <c r="L36" i="2"/>
  <c r="J34" i="2"/>
  <c r="I34" i="2"/>
  <c r="E34" i="2"/>
  <c r="D34" i="2"/>
  <c r="L33" i="2"/>
  <c r="J33" i="2"/>
  <c r="J19" i="2" s="1"/>
  <c r="I33" i="2"/>
  <c r="E33" i="2"/>
  <c r="D33" i="2"/>
  <c r="L32" i="2"/>
  <c r="L31" i="2"/>
  <c r="L55" i="2" s="1"/>
  <c r="J31" i="2"/>
  <c r="J55" i="2" s="1"/>
  <c r="I31" i="2"/>
  <c r="I55" i="2" s="1"/>
  <c r="L30" i="2"/>
  <c r="K30" i="2"/>
  <c r="J30" i="2"/>
  <c r="I30" i="2"/>
  <c r="I26" i="2" s="1"/>
  <c r="I54" i="2" s="1"/>
  <c r="D30" i="2"/>
  <c r="K29" i="2"/>
  <c r="J29" i="2"/>
  <c r="I29" i="2"/>
  <c r="E29" i="2"/>
  <c r="E38" i="2" s="1"/>
  <c r="D29" i="2"/>
  <c r="L28" i="2"/>
  <c r="K28" i="2"/>
  <c r="K26" i="2" s="1"/>
  <c r="P26" i="2" s="1"/>
  <c r="J28" i="2"/>
  <c r="I28" i="2"/>
  <c r="E28" i="2"/>
  <c r="E37" i="2" s="1"/>
  <c r="D28" i="2"/>
  <c r="L27" i="2"/>
  <c r="K25" i="2"/>
  <c r="J25" i="2"/>
  <c r="I25" i="2"/>
  <c r="E25" i="2"/>
  <c r="E30" i="2" s="1"/>
  <c r="D25" i="2"/>
  <c r="K24" i="2"/>
  <c r="K21" i="2" s="1"/>
  <c r="P21" i="2" s="1"/>
  <c r="J24" i="2"/>
  <c r="J21" i="2" s="1"/>
  <c r="O21" i="2" s="1"/>
  <c r="I24" i="2"/>
  <c r="I21" i="2" s="1"/>
  <c r="E24" i="2"/>
  <c r="D24" i="2"/>
  <c r="K23" i="2"/>
  <c r="J23" i="2"/>
  <c r="I23" i="2"/>
  <c r="H23" i="2"/>
  <c r="G23" i="2"/>
  <c r="F23" i="2"/>
  <c r="E23" i="2"/>
  <c r="D23" i="2"/>
  <c r="L22" i="2"/>
  <c r="K20" i="2"/>
  <c r="I20" i="2"/>
  <c r="I19" i="2"/>
  <c r="I18" i="2"/>
  <c r="K17" i="2"/>
  <c r="J17" i="2"/>
  <c r="I17" i="2"/>
  <c r="I15" i="2" s="1"/>
  <c r="N15" i="2" s="1"/>
  <c r="L16" i="2"/>
  <c r="I14" i="2"/>
  <c r="J12" i="2"/>
  <c r="K12" i="2" s="1"/>
  <c r="L25" i="2" l="1"/>
  <c r="L19" i="2" s="1"/>
  <c r="L29" i="2"/>
  <c r="L26" i="2" s="1"/>
  <c r="J26" i="2"/>
  <c r="O26" i="2" s="1"/>
  <c r="L34" i="2"/>
  <c r="L20" i="2" s="1"/>
  <c r="L38" i="2"/>
  <c r="L35" i="2" s="1"/>
  <c r="L23" i="2"/>
  <c r="I35" i="2"/>
  <c r="J54" i="2"/>
  <c r="J48" i="2"/>
  <c r="L54" i="2"/>
  <c r="L48" i="2"/>
  <c r="M28" i="2"/>
  <c r="I56" i="2"/>
  <c r="I50" i="2"/>
  <c r="N35" i="2"/>
  <c r="N21" i="2"/>
  <c r="I47" i="2"/>
  <c r="I53" i="2"/>
  <c r="L56" i="2"/>
  <c r="L50" i="2"/>
  <c r="Q35" i="2"/>
  <c r="L17" i="2"/>
  <c r="J47" i="2"/>
  <c r="J53" i="2"/>
  <c r="J20" i="2"/>
  <c r="N26" i="2"/>
  <c r="L24" i="2"/>
  <c r="L18" i="2" s="1"/>
  <c r="I48" i="2"/>
  <c r="J18" i="2"/>
  <c r="I49" i="2"/>
  <c r="K18" i="2"/>
  <c r="K15" i="2" s="1"/>
  <c r="P15" i="2" s="1"/>
  <c r="J49" i="2"/>
  <c r="O35" i="2"/>
  <c r="L49" i="2"/>
  <c r="J50" i="2"/>
  <c r="J15" i="2" l="1"/>
  <c r="O15" i="2" s="1"/>
  <c r="L15" i="2"/>
  <c r="Q15" i="2" s="1"/>
  <c r="L21" i="2"/>
  <c r="L53" i="2" l="1"/>
  <c r="L47" i="2"/>
</calcChain>
</file>

<file path=xl/sharedStrings.xml><?xml version="1.0" encoding="utf-8"?>
<sst xmlns="http://schemas.openxmlformats.org/spreadsheetml/2006/main" count="128" uniqueCount="47">
  <si>
    <t>Приложение 6</t>
  </si>
  <si>
    <t>ИНФОРМАЦИЯ</t>
  </si>
  <si>
    <t>ресурсном обеспечении муниципальной программы Туруханского округа за счет средств  бюджета округа,</t>
  </si>
  <si>
    <t>в том числе средств, поступивших из бюджетов других уровней бюджетной системы и бюджетов государственных</t>
  </si>
  <si>
    <t>внебюджетных фондов</t>
  </si>
  <si>
    <t>тыс. рублей</t>
  </si>
  <si>
    <t>№ п/п</t>
  </si>
  <si>
    <t>Статус (муниципальная программа Туруханского муниципального округа подпрограмма)</t>
  </si>
  <si>
    <t>Наименование муниципальной программы Туруханского муниципального округа, подпрограммы</t>
  </si>
  <si>
    <t>Наименование главного распорядителя бюджетных средств (далее - ГРБС)</t>
  </si>
  <si>
    <t>Код бюджетной классификации</t>
  </si>
  <si>
    <t>Итого на очередной финансовый год и плановый период</t>
  </si>
  <si>
    <t>ГРБС</t>
  </si>
  <si>
    <t>РзПр</t>
  </si>
  <si>
    <t>ЦСР</t>
  </si>
  <si>
    <t>ВР</t>
  </si>
  <si>
    <t>план</t>
  </si>
  <si>
    <t>Муниципальная программа Туруханского округа</t>
  </si>
  <si>
    <t>Развитие транспортной системы и связи Туруханского муниципального округа</t>
  </si>
  <si>
    <t>всего расходные обязательства по муниципальной программе Туруханского округа</t>
  </si>
  <si>
    <t>Х</t>
  </si>
  <si>
    <t>в том числе по ГРБС:</t>
  </si>
  <si>
    <t>Администрация Туруханского муниципального округа</t>
  </si>
  <si>
    <t>Территориальное управление администрации Туруханского муниципального округа</t>
  </si>
  <si>
    <t>Управление ЖКХ и строительства администрации Туруханского муниципального округа</t>
  </si>
  <si>
    <t>Управление образования администрации Туруханского муниципального округа</t>
  </si>
  <si>
    <t>1.1.</t>
  </si>
  <si>
    <t>Подпрограмма 1</t>
  </si>
  <si>
    <t>Развитие транспортного комплекса, обеспечение сохранности и модернизации автомобильных дорог Туруханского муниципального округа</t>
  </si>
  <si>
    <t xml:space="preserve">всего расходные обязательства </t>
  </si>
  <si>
    <t>1.2.</t>
  </si>
  <si>
    <t>Подпрограмма 2</t>
  </si>
  <si>
    <t>Организация транспортного обслуживания  на территории Туруханского муниципального округа</t>
  </si>
  <si>
    <t>всего расходные обязательства</t>
  </si>
  <si>
    <t>1.3.</t>
  </si>
  <si>
    <t>Подпрограмма 3</t>
  </si>
  <si>
    <t>Безопасность дорожного движения в Туруханском муниципальном округе</t>
  </si>
  <si>
    <t>1.4.</t>
  </si>
  <si>
    <t>Подпрограмма 4</t>
  </si>
  <si>
    <t>Развитие связи на территории Туруханского муниципального округа</t>
  </si>
  <si>
    <t>проверка</t>
  </si>
  <si>
    <t>подпрограмма 1</t>
  </si>
  <si>
    <t>подпрограмма 2</t>
  </si>
  <si>
    <t>подпрограмма 3</t>
  </si>
  <si>
    <t>подпрограмма 4</t>
  </si>
  <si>
    <t>к муниципальной программе Туруханского муниципального округа "Развитие транспортной системы и связи Туруханского муниципального округа"</t>
  </si>
  <si>
    <t>Приложение 6
к постановлению администрации Туруханского района                                                                                                                                   от 29.06.2026 № 631 -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</si>
</sst>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.000_р_._-;\-* #,##0.000_р_._-;_-* &quot;-&quot;??_р_._-;_-@_-"/>
    <numFmt numFmtId="166" formatCode="_-* #,##0.000\ _₽_-;\-* #,##0.000\ _₽_-;_-* &quot;-&quot;???\ _₽_-;_-@_-"/>
    <numFmt numFmtId="167" formatCode="_-* #,##0.000_р_._-;\-* #,##0.000_р_._-;_-* &quot;-&quot;???_р_.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4"/>
      <name val="Times New Roman"/>
      <family val="2"/>
      <charset val="204"/>
    </font>
    <font>
      <sz val="12"/>
      <name val="Times New Roman"/>
      <family val="2"/>
      <charset val="204"/>
    </font>
    <font>
      <sz val="14"/>
      <color rgb="FFFF0000"/>
      <name val="Times New Roman"/>
      <family val="2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165" fontId="8" fillId="2" borderId="1" xfId="2" applyNumberFormat="1" applyFont="1" applyFill="1" applyBorder="1" applyAlignment="1">
      <alignment vertical="center" wrapText="1"/>
    </xf>
    <xf numFmtId="0" fontId="2" fillId="2" borderId="0" xfId="1" applyFont="1" applyFill="1"/>
    <xf numFmtId="165" fontId="2" fillId="2" borderId="0" xfId="1" applyNumberFormat="1" applyFont="1" applyFill="1"/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166" fontId="4" fillId="0" borderId="0" xfId="1" applyNumberFormat="1" applyFont="1"/>
    <xf numFmtId="0" fontId="4" fillId="0" borderId="1" xfId="1" applyFont="1" applyBorder="1" applyAlignment="1">
      <alignment vertical="center" wrapText="1"/>
    </xf>
    <xf numFmtId="166" fontId="2" fillId="0" borderId="0" xfId="1" applyNumberFormat="1" applyFont="1"/>
    <xf numFmtId="0" fontId="4" fillId="0" borderId="1" xfId="1" applyFont="1" applyFill="1" applyBorder="1" applyAlignment="1">
      <alignment horizontal="center" vertical="center" wrapText="1"/>
    </xf>
    <xf numFmtId="167" fontId="2" fillId="0" borderId="0" xfId="1" applyNumberFormat="1" applyFont="1"/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9" fillId="0" borderId="0" xfId="1" applyFont="1" applyAlignment="1">
      <alignment horizontal="left"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vertical="top" wrapText="1"/>
    </xf>
    <xf numFmtId="0" fontId="6" fillId="0" borderId="1" xfId="1" applyFont="1" applyBorder="1" applyAlignment="1">
      <alignment horizontal="center" vertical="center" wrapText="1"/>
    </xf>
    <xf numFmtId="0" fontId="3" fillId="2" borderId="0" xfId="1" applyFont="1" applyFill="1" applyAlignment="1">
      <alignment horizontal="left" wrapText="1"/>
    </xf>
    <xf numFmtId="0" fontId="3" fillId="2" borderId="0" xfId="1" applyFont="1" applyFill="1" applyAlignment="1">
      <alignment horizontal="left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9;&#1055;&#1056;&#1040;&#1042;&#1051;&#1045;&#1053;&#1048;&#1045;%20&#1044;&#1045;&#1051;&#1040;&#1052;&#1048;\&#1059;&#1055;&#1056;&#1040;&#1042;&#1051;&#1045;&#1053;&#1048;&#1071;%20&#1044;&#1045;&#1051;&#1040;&#1052;&#1048;%202026\!!!%20&#1048;&#1079;&#1084;&#1077;&#1085;&#1077;&#1085;&#1080;&#1103;%20&#1074;%20&#1084;&#1091;&#1085;&#1080;&#1094;&#1080;&#1087;&#1072;&#1083;&#1100;&#1085;&#1099;&#1077;%20&#1087;&#1088;&#1086;&#1075;&#1088;&#1072;&#1084;&#1084;&#1099;%202026%20&#1075;&#1086;&#1076;\9%20&#1058;&#1056;&#1040;&#1053;&#1057;&#1055;&#1054;&#1056;&#1058;\04%20%20%20%20&#8470;%20%20%20%20%20%20-&#1087;%20%20&#1086;&#1090;%20%20%20%20%20%20%20&#1058;&#1088;&#1072;&#1085;&#1089;&#1087;&#1086;&#1088;&#1090;%20%20(&#1057;&#1045;&#1057;&#1057;&#1048;&#1071;%20&#1048;&#1070;&#1053;&#1068;)\-&#1087;%20&#1087;&#1088;&#1080;&#1083;&#1086;&#1078;&#1077;&#108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 к пасп"/>
      <sheetName val="пр к пасп ПП1"/>
      <sheetName val="пр к ПП1+"/>
      <sheetName val="+ пр к пасп ПП2"/>
      <sheetName val="+ пр к ПП2"/>
      <sheetName val="+ пр к пасп ПП3"/>
      <sheetName val="+пр к ПП3"/>
      <sheetName val="+пр к пасп ПП4"/>
      <sheetName val="+пр к ПП4"/>
      <sheetName val="пр 5 к МП"/>
      <sheetName val="+ Приложение 6"/>
      <sheetName val="+ Приложение 7"/>
      <sheetName val="Лист1"/>
      <sheetName val="пп1"/>
      <sheetName val="пп2"/>
      <sheetName val="пп3"/>
      <sheetName val="пп4"/>
    </sheetNames>
    <sheetDataSet>
      <sheetData sheetId="0"/>
      <sheetData sheetId="1"/>
      <sheetData sheetId="2">
        <row r="23">
          <cell r="I23">
            <v>39775.696079999994</v>
          </cell>
          <cell r="J23">
            <v>36934.300000000003</v>
          </cell>
          <cell r="K23">
            <v>36934.300000000003</v>
          </cell>
        </row>
        <row r="30">
          <cell r="I30">
            <v>18180.699919999999</v>
          </cell>
          <cell r="J30">
            <v>18630.7</v>
          </cell>
          <cell r="K30">
            <v>18630.7</v>
          </cell>
        </row>
        <row r="31">
          <cell r="I31">
            <v>1650.83</v>
          </cell>
          <cell r="J31">
            <v>1650.83</v>
          </cell>
          <cell r="K31">
            <v>1650.83</v>
          </cell>
        </row>
        <row r="32">
          <cell r="I32">
            <v>5200</v>
          </cell>
          <cell r="J32">
            <v>5200</v>
          </cell>
          <cell r="K32">
            <v>5200</v>
          </cell>
        </row>
        <row r="35">
          <cell r="I35">
            <v>2638.7550000000001</v>
          </cell>
          <cell r="J35">
            <v>2638.7550000000001</v>
          </cell>
          <cell r="K35">
            <v>2638.7550000000001</v>
          </cell>
        </row>
        <row r="40">
          <cell r="I40">
            <v>0</v>
          </cell>
          <cell r="J40">
            <v>0</v>
          </cell>
          <cell r="K40">
            <v>0</v>
          </cell>
        </row>
        <row r="41">
          <cell r="I41">
            <v>51853.482000000004</v>
          </cell>
          <cell r="J41">
            <v>38050</v>
          </cell>
          <cell r="K41">
            <v>38050</v>
          </cell>
        </row>
        <row r="43">
          <cell r="I43">
            <v>0</v>
          </cell>
          <cell r="J43">
            <v>0</v>
          </cell>
          <cell r="K43">
            <v>0</v>
          </cell>
        </row>
        <row r="45">
          <cell r="I45">
            <v>119299.463</v>
          </cell>
          <cell r="J45">
            <v>103104.58499999999</v>
          </cell>
          <cell r="K45">
            <v>103104.58499999999</v>
          </cell>
          <cell r="L45">
            <v>325508.63300000003</v>
          </cell>
        </row>
      </sheetData>
      <sheetData sheetId="3"/>
      <sheetData sheetId="4">
        <row r="46">
          <cell r="I46">
            <v>912.42</v>
          </cell>
          <cell r="J46">
            <v>0</v>
          </cell>
          <cell r="K46">
            <v>0</v>
          </cell>
          <cell r="L46">
            <v>912.42</v>
          </cell>
        </row>
      </sheetData>
      <sheetData sheetId="5"/>
      <sheetData sheetId="6">
        <row r="16">
          <cell r="I16">
            <v>0</v>
          </cell>
          <cell r="J16">
            <v>0</v>
          </cell>
        </row>
        <row r="17">
          <cell r="I17">
            <v>0</v>
          </cell>
          <cell r="J17">
            <v>0</v>
          </cell>
        </row>
        <row r="18">
          <cell r="I18">
            <v>0</v>
          </cell>
          <cell r="J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L20">
            <v>0</v>
          </cell>
        </row>
        <row r="24">
          <cell r="I24">
            <v>0</v>
          </cell>
          <cell r="J24">
            <v>0</v>
          </cell>
          <cell r="L24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</sheetData>
      <sheetData sheetId="7"/>
      <sheetData sheetId="8">
        <row r="20">
          <cell r="I20">
            <v>0</v>
          </cell>
          <cell r="J20">
            <v>0</v>
          </cell>
          <cell r="K20">
            <v>0</v>
          </cell>
        </row>
        <row r="22">
          <cell r="I22">
            <v>0</v>
          </cell>
        </row>
        <row r="24">
          <cell r="I24">
            <v>17585.295310000001</v>
          </cell>
          <cell r="J24">
            <v>15600</v>
          </cell>
          <cell r="K24">
            <v>15600</v>
          </cell>
          <cell r="L24">
            <v>48785.295310000001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R56"/>
  <sheetViews>
    <sheetView tabSelected="1" view="pageBreakPreview" zoomScale="70" zoomScaleNormal="70" zoomScaleSheetLayoutView="70" zoomScalePageLayoutView="85" workbookViewId="0">
      <selection activeCell="I1" sqref="I1:L1"/>
    </sheetView>
  </sheetViews>
  <sheetFormatPr defaultColWidth="10.28515625" defaultRowHeight="15.75" outlineLevelRow="1" x14ac:dyDescent="0.25"/>
  <cols>
    <col min="1" max="1" width="5.5703125" style="1" customWidth="1"/>
    <col min="2" max="2" width="23.140625" style="2" customWidth="1"/>
    <col min="3" max="3" width="29.140625" style="2" customWidth="1"/>
    <col min="4" max="4" width="51.28515625" style="2" customWidth="1"/>
    <col min="5" max="5" width="10.28515625" style="1"/>
    <col min="6" max="8" width="10.28515625" style="2"/>
    <col min="9" max="9" width="19.85546875" style="2" customWidth="1"/>
    <col min="10" max="10" width="26" style="2" customWidth="1"/>
    <col min="11" max="11" width="28.5703125" style="2" customWidth="1"/>
    <col min="12" max="12" width="35.7109375" style="2" customWidth="1"/>
    <col min="13" max="16384" width="10.28515625" style="2"/>
  </cols>
  <sheetData>
    <row r="1" spans="1:18" ht="61.5" customHeight="1" outlineLevel="1" x14ac:dyDescent="0.3">
      <c r="I1" s="34" t="s">
        <v>46</v>
      </c>
      <c r="J1" s="35"/>
      <c r="K1" s="35"/>
      <c r="L1" s="35"/>
    </row>
    <row r="2" spans="1:18" s="4" customFormat="1" ht="19.5" customHeight="1" x14ac:dyDescent="0.3">
      <c r="A2" s="3"/>
      <c r="E2" s="3"/>
      <c r="I2" s="5"/>
      <c r="J2" s="6"/>
      <c r="K2" s="6"/>
      <c r="L2" s="7"/>
    </row>
    <row r="3" spans="1:18" s="4" customFormat="1" ht="20.25" customHeight="1" x14ac:dyDescent="0.25">
      <c r="A3" s="3"/>
      <c r="E3" s="3"/>
      <c r="I3" s="36" t="s">
        <v>0</v>
      </c>
      <c r="J3" s="36"/>
      <c r="K3" s="36"/>
      <c r="L3" s="36"/>
    </row>
    <row r="4" spans="1:18" ht="37.5" customHeight="1" x14ac:dyDescent="0.3">
      <c r="A4" s="8"/>
      <c r="I4" s="30" t="s">
        <v>45</v>
      </c>
      <c r="J4" s="30"/>
      <c r="K4" s="30"/>
      <c r="L4" s="30"/>
    </row>
    <row r="5" spans="1:18" ht="18.75" x14ac:dyDescent="0.25">
      <c r="A5" s="8"/>
    </row>
    <row r="6" spans="1:18" ht="18.75" x14ac:dyDescent="0.25">
      <c r="A6" s="37" t="s">
        <v>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8" ht="18.75" x14ac:dyDescent="0.25">
      <c r="A7" s="37" t="s">
        <v>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8" ht="18.75" x14ac:dyDescent="0.25">
      <c r="A8" s="37" t="s">
        <v>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8" ht="18.75" x14ac:dyDescent="0.25">
      <c r="A9" s="37" t="s">
        <v>4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18" ht="18.75" x14ac:dyDescent="0.25">
      <c r="A10" s="9"/>
      <c r="B10" s="4"/>
      <c r="C10" s="4"/>
      <c r="D10" s="4"/>
      <c r="E10" s="3"/>
      <c r="F10" s="4"/>
      <c r="G10" s="4"/>
      <c r="H10" s="4"/>
      <c r="I10" s="4"/>
      <c r="J10" s="4"/>
      <c r="K10" s="4"/>
      <c r="L10" s="4"/>
    </row>
    <row r="11" spans="1:18" ht="18.75" x14ac:dyDescent="0.25">
      <c r="A11" s="3"/>
      <c r="B11" s="4"/>
      <c r="C11" s="4"/>
      <c r="D11" s="4"/>
      <c r="E11" s="3"/>
      <c r="F11" s="4"/>
      <c r="G11" s="4"/>
      <c r="H11" s="4"/>
      <c r="I11" s="4"/>
      <c r="J11" s="4"/>
      <c r="K11" s="4"/>
      <c r="L11" s="10" t="s">
        <v>5</v>
      </c>
    </row>
    <row r="12" spans="1:18" ht="26.25" customHeight="1" x14ac:dyDescent="0.25">
      <c r="A12" s="33" t="s">
        <v>6</v>
      </c>
      <c r="B12" s="38" t="s">
        <v>7</v>
      </c>
      <c r="C12" s="33" t="s">
        <v>8</v>
      </c>
      <c r="D12" s="33" t="s">
        <v>9</v>
      </c>
      <c r="E12" s="33" t="s">
        <v>10</v>
      </c>
      <c r="F12" s="33"/>
      <c r="G12" s="33"/>
      <c r="H12" s="33"/>
      <c r="I12" s="11">
        <v>2026</v>
      </c>
      <c r="J12" s="11">
        <f>I12+1</f>
        <v>2027</v>
      </c>
      <c r="K12" s="11">
        <f>J12+1</f>
        <v>2028</v>
      </c>
      <c r="L12" s="33" t="s">
        <v>11</v>
      </c>
    </row>
    <row r="13" spans="1:18" ht="36" customHeight="1" x14ac:dyDescent="0.25">
      <c r="A13" s="33"/>
      <c r="B13" s="38"/>
      <c r="C13" s="33"/>
      <c r="D13" s="33"/>
      <c r="E13" s="11" t="s">
        <v>12</v>
      </c>
      <c r="F13" s="11" t="s">
        <v>13</v>
      </c>
      <c r="G13" s="11" t="s">
        <v>14</v>
      </c>
      <c r="H13" s="11" t="s">
        <v>15</v>
      </c>
      <c r="I13" s="11" t="s">
        <v>16</v>
      </c>
      <c r="J13" s="11" t="s">
        <v>16</v>
      </c>
      <c r="K13" s="11" t="s">
        <v>16</v>
      </c>
      <c r="L13" s="33"/>
      <c r="N13" s="2">
        <v>2026</v>
      </c>
      <c r="O13" s="2">
        <v>2027</v>
      </c>
      <c r="P13" s="2">
        <v>2028</v>
      </c>
    </row>
    <row r="14" spans="1:18" x14ac:dyDescent="0.25">
      <c r="A14" s="12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f>H14+1</f>
        <v>9</v>
      </c>
      <c r="J14" s="12">
        <v>10</v>
      </c>
      <c r="K14" s="12">
        <v>11</v>
      </c>
      <c r="L14" s="12">
        <v>12</v>
      </c>
    </row>
    <row r="15" spans="1:18" s="16" customFormat="1" ht="47.25" x14ac:dyDescent="0.25">
      <c r="A15" s="31">
        <v>1</v>
      </c>
      <c r="B15" s="32" t="s">
        <v>17</v>
      </c>
      <c r="C15" s="32" t="s">
        <v>18</v>
      </c>
      <c r="D15" s="13" t="s">
        <v>19</v>
      </c>
      <c r="E15" s="14" t="s">
        <v>20</v>
      </c>
      <c r="F15" s="14" t="s">
        <v>20</v>
      </c>
      <c r="G15" s="14" t="s">
        <v>20</v>
      </c>
      <c r="H15" s="14" t="s">
        <v>20</v>
      </c>
      <c r="I15" s="15">
        <f t="shared" ref="I15:K15" si="0">SUM(I17:I20)</f>
        <v>137797.17830999999</v>
      </c>
      <c r="J15" s="15">
        <f t="shared" si="0"/>
        <v>118704.58500000001</v>
      </c>
      <c r="K15" s="15">
        <f t="shared" si="0"/>
        <v>118704.58500000001</v>
      </c>
      <c r="L15" s="15">
        <f>SUM(L17:L20)</f>
        <v>375206.34831000003</v>
      </c>
      <c r="N15" s="17">
        <f>'[1]пр к ПП1+'!I45+'[1]+ пр к ПП2'!I46+'[1]+пр к ПП3'!I27+'[1]+пр к ПП4'!I24-'+ Приложение 6'!I15</f>
        <v>0</v>
      </c>
      <c r="O15" s="17">
        <f>'[1]пр к ПП1+'!J45+'[1]+ пр к ПП2'!J46+'[1]+пр к ПП3'!J27+'[1]+пр к ПП4'!J24-'+ Приложение 6'!J15</f>
        <v>0</v>
      </c>
      <c r="P15" s="17">
        <f>'[1]пр к ПП1+'!K45+'[1]+ пр к ПП2'!K46+'[1]+пр к ПП3'!K27+'[1]+пр к ПП4'!K24-'+ Приложение 6'!K15</f>
        <v>0</v>
      </c>
      <c r="Q15" s="17">
        <f>'[1]пр к ПП1+'!L45+'[1]+ пр к ПП2'!L46+'[1]+пр к ПП3'!L27+'[1]+пр к ПП4'!L24-'+ Приложение 6'!L15</f>
        <v>0</v>
      </c>
      <c r="R15" s="17"/>
    </row>
    <row r="16" spans="1:18" s="16" customFormat="1" x14ac:dyDescent="0.25">
      <c r="A16" s="31"/>
      <c r="B16" s="32"/>
      <c r="C16" s="32"/>
      <c r="D16" s="18" t="s">
        <v>21</v>
      </c>
      <c r="E16" s="19"/>
      <c r="F16" s="19" t="s">
        <v>20</v>
      </c>
      <c r="G16" s="19" t="s">
        <v>20</v>
      </c>
      <c r="H16" s="19" t="s">
        <v>20</v>
      </c>
      <c r="I16" s="20"/>
      <c r="J16" s="20"/>
      <c r="K16" s="20"/>
      <c r="L16" s="20">
        <f>SUM(I16:J16)</f>
        <v>0</v>
      </c>
    </row>
    <row r="17" spans="1:17" s="16" customFormat="1" ht="31.5" x14ac:dyDescent="0.25">
      <c r="A17" s="31"/>
      <c r="B17" s="32"/>
      <c r="C17" s="32"/>
      <c r="D17" s="18" t="s">
        <v>22</v>
      </c>
      <c r="E17" s="19">
        <v>281</v>
      </c>
      <c r="F17" s="19" t="s">
        <v>20</v>
      </c>
      <c r="G17" s="19" t="s">
        <v>20</v>
      </c>
      <c r="H17" s="19" t="s">
        <v>20</v>
      </c>
      <c r="I17" s="20">
        <f>SUMIF($D$21:$D$38,$D17,I$21:I$38)</f>
        <v>79092.866309999983</v>
      </c>
      <c r="J17" s="20">
        <f>SUMIF($D$21:$D$38,$D17,J$21:J$38)</f>
        <v>73803.755000000005</v>
      </c>
      <c r="K17" s="20">
        <f>SUMIF($D$21:$D$38,$D17,K$21:K$38)</f>
        <v>73803.755000000005</v>
      </c>
      <c r="L17" s="20">
        <f>SUMIF($D$21:$D$38,$D17,L$21:L$38)</f>
        <v>226700.37631000002</v>
      </c>
    </row>
    <row r="18" spans="1:17" s="16" customFormat="1" ht="31.5" x14ac:dyDescent="0.25">
      <c r="A18" s="31"/>
      <c r="B18" s="32"/>
      <c r="C18" s="32"/>
      <c r="D18" s="18" t="s">
        <v>23</v>
      </c>
      <c r="E18" s="19">
        <v>282</v>
      </c>
      <c r="F18" s="19" t="s">
        <v>20</v>
      </c>
      <c r="G18" s="19" t="s">
        <v>20</v>
      </c>
      <c r="H18" s="19" t="s">
        <v>20</v>
      </c>
      <c r="I18" s="20">
        <f>SUMIF($D$21:$D$38,$D18,I$21:I$38)</f>
        <v>1650.83</v>
      </c>
      <c r="J18" s="20">
        <f>SUMIF($D$21:$D$38,$D18,J$21:J$38)</f>
        <v>1650.83</v>
      </c>
      <c r="K18" s="20">
        <f>SUMIF($D$21:$D$38,$D18,K$21:K$38)</f>
        <v>1650.83</v>
      </c>
      <c r="L18" s="20">
        <f t="shared" ref="L18" si="1">SUMIF($D$21:$D$38,$D18,L$21:L$38)</f>
        <v>4952.49</v>
      </c>
    </row>
    <row r="19" spans="1:17" s="16" customFormat="1" ht="34.5" customHeight="1" x14ac:dyDescent="0.25">
      <c r="A19" s="31"/>
      <c r="B19" s="32"/>
      <c r="C19" s="32"/>
      <c r="D19" s="18" t="s">
        <v>24</v>
      </c>
      <c r="E19" s="19">
        <v>285</v>
      </c>
      <c r="F19" s="19" t="s">
        <v>20</v>
      </c>
      <c r="G19" s="19" t="s">
        <v>20</v>
      </c>
      <c r="H19" s="19" t="s">
        <v>20</v>
      </c>
      <c r="I19" s="20">
        <f>SUMIF(D21:D38,D19,I21:I38)</f>
        <v>57053.482000000004</v>
      </c>
      <c r="J19" s="20">
        <f>SUMIF(D21:D38,D19,J21:J38)</f>
        <v>43250</v>
      </c>
      <c r="K19" s="20">
        <f>SUMIF(D21:D38,D19,K21:K38)</f>
        <v>43250</v>
      </c>
      <c r="L19" s="20">
        <f>SUMIF(D21:D38,D19,L21:L38)</f>
        <v>143553.48200000002</v>
      </c>
    </row>
    <row r="20" spans="1:17" s="16" customFormat="1" ht="31.5" x14ac:dyDescent="0.25">
      <c r="A20" s="31"/>
      <c r="B20" s="32"/>
      <c r="C20" s="32"/>
      <c r="D20" s="18" t="s">
        <v>25</v>
      </c>
      <c r="E20" s="19">
        <v>283</v>
      </c>
      <c r="F20" s="19" t="s">
        <v>20</v>
      </c>
      <c r="G20" s="19" t="s">
        <v>20</v>
      </c>
      <c r="H20" s="19" t="s">
        <v>20</v>
      </c>
      <c r="I20" s="20">
        <f>SUMIF(D21:D38,D20,I21:I38)</f>
        <v>0</v>
      </c>
      <c r="J20" s="20">
        <f>SUMIF(D21:D38,D20,J21:J38)</f>
        <v>0</v>
      </c>
      <c r="K20" s="20">
        <f>SUMIF(D21:D38,D20,K21:K38)</f>
        <v>0</v>
      </c>
      <c r="L20" s="20">
        <f>SUMIF(D21:D38,D20,L21:L38)</f>
        <v>0</v>
      </c>
    </row>
    <row r="21" spans="1:17" s="4" customFormat="1" x14ac:dyDescent="0.25">
      <c r="A21" s="28" t="s">
        <v>26</v>
      </c>
      <c r="B21" s="29" t="s">
        <v>27</v>
      </c>
      <c r="C21" s="29" t="s">
        <v>28</v>
      </c>
      <c r="D21" s="21" t="s">
        <v>29</v>
      </c>
      <c r="E21" s="22"/>
      <c r="F21" s="22" t="s">
        <v>20</v>
      </c>
      <c r="G21" s="22" t="s">
        <v>20</v>
      </c>
      <c r="H21" s="22" t="s">
        <v>20</v>
      </c>
      <c r="I21" s="15">
        <f>I24+I25+I23</f>
        <v>119299.46299999999</v>
      </c>
      <c r="J21" s="15">
        <f t="shared" ref="J21:K21" si="2">J24+J25+J23</f>
        <v>103104.58499999999</v>
      </c>
      <c r="K21" s="15">
        <f t="shared" si="2"/>
        <v>103104.58499999999</v>
      </c>
      <c r="L21" s="15">
        <f>L23+L24+L25</f>
        <v>325508.63300000003</v>
      </c>
      <c r="N21" s="23">
        <f>I21-'[1]пр к ПП1+'!I45</f>
        <v>0</v>
      </c>
      <c r="O21" s="23">
        <f>J21-'[1]пр к ПП1+'!J45</f>
        <v>0</v>
      </c>
      <c r="P21" s="23">
        <f>K21-'[1]пр к ПП1+'!K45</f>
        <v>0</v>
      </c>
      <c r="Q21" s="23"/>
    </row>
    <row r="22" spans="1:17" s="4" customFormat="1" x14ac:dyDescent="0.25">
      <c r="A22" s="28"/>
      <c r="B22" s="29"/>
      <c r="C22" s="29"/>
      <c r="D22" s="24" t="s">
        <v>21</v>
      </c>
      <c r="E22" s="12"/>
      <c r="F22" s="12" t="s">
        <v>20</v>
      </c>
      <c r="G22" s="12" t="s">
        <v>20</v>
      </c>
      <c r="H22" s="12" t="s">
        <v>20</v>
      </c>
      <c r="I22" s="20"/>
      <c r="J22" s="20"/>
      <c r="K22" s="20"/>
      <c r="L22" s="20">
        <f>SUM(I22:J22)</f>
        <v>0</v>
      </c>
    </row>
    <row r="23" spans="1:17" s="4" customFormat="1" ht="31.5" x14ac:dyDescent="0.25">
      <c r="A23" s="28"/>
      <c r="B23" s="29"/>
      <c r="C23" s="29"/>
      <c r="D23" s="24" t="str">
        <f>D17</f>
        <v>Администрация Туруханского муниципального округа</v>
      </c>
      <c r="E23" s="12">
        <f>E17</f>
        <v>281</v>
      </c>
      <c r="F23" s="12" t="str">
        <f>F17</f>
        <v>Х</v>
      </c>
      <c r="G23" s="12" t="str">
        <f t="shared" ref="G23:H23" si="3">G17</f>
        <v>Х</v>
      </c>
      <c r="H23" s="12" t="str">
        <f t="shared" si="3"/>
        <v>Х</v>
      </c>
      <c r="I23" s="20">
        <f>'[1]пр к ПП1+'!I23+'[1]пр к ПП1+'!I30+'[1]пр к ПП1+'!I35</f>
        <v>60595.150999999991</v>
      </c>
      <c r="J23" s="20">
        <f>'[1]пр к ПП1+'!J23+'[1]пр к ПП1+'!J30+'[1]пр к ПП1+'!J35</f>
        <v>58203.754999999997</v>
      </c>
      <c r="K23" s="20">
        <f>'[1]пр к ПП1+'!K23+'[1]пр к ПП1+'!K30+'[1]пр к ПП1+'!K35</f>
        <v>58203.754999999997</v>
      </c>
      <c r="L23" s="20">
        <f>SUM(I23:K23)</f>
        <v>177002.66099999999</v>
      </c>
    </row>
    <row r="24" spans="1:17" s="4" customFormat="1" ht="31.5" x14ac:dyDescent="0.25">
      <c r="A24" s="28"/>
      <c r="B24" s="29"/>
      <c r="C24" s="29"/>
      <c r="D24" s="24" t="str">
        <f>D18</f>
        <v>Территориальное управление администрации Туруханского муниципального округа</v>
      </c>
      <c r="E24" s="12">
        <f>E18</f>
        <v>282</v>
      </c>
      <c r="F24" s="12" t="s">
        <v>20</v>
      </c>
      <c r="G24" s="12" t="s">
        <v>20</v>
      </c>
      <c r="H24" s="12" t="s">
        <v>20</v>
      </c>
      <c r="I24" s="20">
        <f>'[1]пр к ПП1+'!I31</f>
        <v>1650.83</v>
      </c>
      <c r="J24" s="20">
        <f>'[1]пр к ПП1+'!J31</f>
        <v>1650.83</v>
      </c>
      <c r="K24" s="20">
        <f>'[1]пр к ПП1+'!K31</f>
        <v>1650.83</v>
      </c>
      <c r="L24" s="20">
        <f t="shared" ref="L24:L25" si="4">SUM(I24:K24)</f>
        <v>4952.49</v>
      </c>
    </row>
    <row r="25" spans="1:17" s="4" customFormat="1" ht="31.5" customHeight="1" x14ac:dyDescent="0.25">
      <c r="A25" s="28"/>
      <c r="B25" s="29"/>
      <c r="C25" s="29"/>
      <c r="D25" s="24" t="str">
        <f>D19</f>
        <v>Управление ЖКХ и строительства администрации Туруханского муниципального округа</v>
      </c>
      <c r="E25" s="12">
        <f>E19</f>
        <v>285</v>
      </c>
      <c r="F25" s="12" t="s">
        <v>20</v>
      </c>
      <c r="G25" s="12" t="s">
        <v>20</v>
      </c>
      <c r="H25" s="12" t="s">
        <v>20</v>
      </c>
      <c r="I25" s="20">
        <f>'[1]пр к ПП1+'!I32+'[1]пр к ПП1+'!I40+'[1]пр к ПП1+'!I41+'[1]пр к ПП1+'!I43</f>
        <v>57053.482000000004</v>
      </c>
      <c r="J25" s="20">
        <f>'[1]пр к ПП1+'!J32+'[1]пр к ПП1+'!J40+'[1]пр к ПП1+'!J41+'[1]пр к ПП1+'!J43</f>
        <v>43250</v>
      </c>
      <c r="K25" s="20">
        <f>'[1]пр к ПП1+'!K32+'[1]пр к ПП1+'!K40+'[1]пр к ПП1+'!K41+'[1]пр к ПП1+'!K43</f>
        <v>43250</v>
      </c>
      <c r="L25" s="20">
        <f t="shared" si="4"/>
        <v>143553.48200000002</v>
      </c>
    </row>
    <row r="26" spans="1:17" x14ac:dyDescent="0.25">
      <c r="A26" s="28" t="s">
        <v>30</v>
      </c>
      <c r="B26" s="29" t="s">
        <v>31</v>
      </c>
      <c r="C26" s="29" t="s">
        <v>32</v>
      </c>
      <c r="D26" s="21" t="s">
        <v>33</v>
      </c>
      <c r="E26" s="22"/>
      <c r="F26" s="22" t="s">
        <v>20</v>
      </c>
      <c r="G26" s="22" t="s">
        <v>20</v>
      </c>
      <c r="H26" s="22" t="s">
        <v>20</v>
      </c>
      <c r="I26" s="15">
        <f t="shared" ref="I26:K26" si="5">I28+I29+I30</f>
        <v>912.42</v>
      </c>
      <c r="J26" s="15">
        <f t="shared" si="5"/>
        <v>0</v>
      </c>
      <c r="K26" s="15">
        <f t="shared" si="5"/>
        <v>0</v>
      </c>
      <c r="L26" s="15">
        <f>L28+L29+L30</f>
        <v>912.42</v>
      </c>
      <c r="N26" s="25">
        <f>I26-'[1]+ пр к ПП2'!I46</f>
        <v>0</v>
      </c>
      <c r="O26" s="25">
        <f>J26-'[1]+ пр к ПП2'!J46</f>
        <v>0</v>
      </c>
      <c r="P26" s="25">
        <f>K26-'[1]+ пр к ПП2'!K46</f>
        <v>0</v>
      </c>
    </row>
    <row r="27" spans="1:17" x14ac:dyDescent="0.25">
      <c r="A27" s="28"/>
      <c r="B27" s="29"/>
      <c r="C27" s="29"/>
      <c r="D27" s="24" t="s">
        <v>21</v>
      </c>
      <c r="E27" s="12"/>
      <c r="F27" s="12" t="s">
        <v>20</v>
      </c>
      <c r="G27" s="12" t="s">
        <v>20</v>
      </c>
      <c r="H27" s="12" t="s">
        <v>20</v>
      </c>
      <c r="I27" s="20"/>
      <c r="J27" s="20"/>
      <c r="K27" s="20"/>
      <c r="L27" s="20">
        <f>SUM(I27:J27)</f>
        <v>0</v>
      </c>
    </row>
    <row r="28" spans="1:17" ht="31.5" x14ac:dyDescent="0.25">
      <c r="A28" s="28"/>
      <c r="B28" s="29"/>
      <c r="C28" s="29"/>
      <c r="D28" s="24" t="str">
        <f>D17</f>
        <v>Администрация Туруханского муниципального округа</v>
      </c>
      <c r="E28" s="12">
        <f>E17</f>
        <v>281</v>
      </c>
      <c r="F28" s="12" t="s">
        <v>20</v>
      </c>
      <c r="G28" s="12" t="s">
        <v>20</v>
      </c>
      <c r="H28" s="12" t="s">
        <v>20</v>
      </c>
      <c r="I28" s="20">
        <f>'[1]+ пр к ПП2'!I46</f>
        <v>912.42</v>
      </c>
      <c r="J28" s="20">
        <f>'[1]+ пр к ПП2'!J46</f>
        <v>0</v>
      </c>
      <c r="K28" s="20">
        <f>'[1]+ пр к ПП2'!K46</f>
        <v>0</v>
      </c>
      <c r="L28" s="20">
        <f>'[1]+ пр к ПП2'!L46</f>
        <v>912.42</v>
      </c>
      <c r="M28" s="25">
        <f>I28+J28+K28-L26</f>
        <v>0</v>
      </c>
    </row>
    <row r="29" spans="1:17" ht="31.5" x14ac:dyDescent="0.25">
      <c r="A29" s="28"/>
      <c r="B29" s="29"/>
      <c r="C29" s="29"/>
      <c r="D29" s="24" t="str">
        <f>D18</f>
        <v>Территориальное управление администрации Туруханского муниципального округа</v>
      </c>
      <c r="E29" s="26">
        <f>E18</f>
        <v>282</v>
      </c>
      <c r="F29" s="12" t="s">
        <v>20</v>
      </c>
      <c r="G29" s="12" t="s">
        <v>20</v>
      </c>
      <c r="H29" s="12" t="s">
        <v>20</v>
      </c>
      <c r="I29" s="20">
        <f>'[1]+ пр к ПП2'!I48</f>
        <v>0</v>
      </c>
      <c r="J29" s="20">
        <f>'[1]+ пр к ПП2'!J48</f>
        <v>0</v>
      </c>
      <c r="K29" s="20">
        <f>'[1]+ пр к ПП2'!K48</f>
        <v>0</v>
      </c>
      <c r="L29" s="20">
        <f>I29+J29+K29</f>
        <v>0</v>
      </c>
    </row>
    <row r="30" spans="1:17" ht="31.5" customHeight="1" x14ac:dyDescent="0.25">
      <c r="A30" s="28"/>
      <c r="B30" s="29"/>
      <c r="C30" s="29"/>
      <c r="D30" s="24" t="str">
        <f>D19</f>
        <v>Управление ЖКХ и строительства администрации Туруханского муниципального округа</v>
      </c>
      <c r="E30" s="12">
        <f>E25</f>
        <v>285</v>
      </c>
      <c r="F30" s="12" t="s">
        <v>20</v>
      </c>
      <c r="G30" s="12" t="s">
        <v>20</v>
      </c>
      <c r="H30" s="12" t="s">
        <v>20</v>
      </c>
      <c r="I30" s="20">
        <f>'[1]+ пр к ПП2'!I51</f>
        <v>0</v>
      </c>
      <c r="J30" s="20">
        <f>'[1]+ пр к ПП2'!J51</f>
        <v>0</v>
      </c>
      <c r="K30" s="20">
        <f>'[1]+ пр к ПП2'!K51</f>
        <v>0</v>
      </c>
      <c r="L30" s="20">
        <f>I30+J30+K30</f>
        <v>0</v>
      </c>
    </row>
    <row r="31" spans="1:17" s="4" customFormat="1" x14ac:dyDescent="0.25">
      <c r="A31" s="28" t="s">
        <v>34</v>
      </c>
      <c r="B31" s="29" t="s">
        <v>35</v>
      </c>
      <c r="C31" s="29" t="s">
        <v>36</v>
      </c>
      <c r="D31" s="21" t="s">
        <v>33</v>
      </c>
      <c r="E31" s="22"/>
      <c r="F31" s="22" t="s">
        <v>20</v>
      </c>
      <c r="G31" s="22" t="s">
        <v>20</v>
      </c>
      <c r="H31" s="22" t="s">
        <v>20</v>
      </c>
      <c r="I31" s="15">
        <f>'[1]+пр к ПП3'!I27</f>
        <v>0</v>
      </c>
      <c r="J31" s="15">
        <f>'[1]+пр к ПП3'!J27</f>
        <v>0</v>
      </c>
      <c r="K31" s="15"/>
      <c r="L31" s="15">
        <f>'[1]+пр к ПП3'!L27</f>
        <v>0</v>
      </c>
    </row>
    <row r="32" spans="1:17" s="4" customFormat="1" x14ac:dyDescent="0.25">
      <c r="A32" s="28"/>
      <c r="B32" s="29"/>
      <c r="C32" s="29"/>
      <c r="D32" s="24" t="s">
        <v>21</v>
      </c>
      <c r="E32" s="12"/>
      <c r="F32" s="12" t="s">
        <v>20</v>
      </c>
      <c r="G32" s="12" t="s">
        <v>20</v>
      </c>
      <c r="H32" s="12" t="s">
        <v>20</v>
      </c>
      <c r="I32" s="20"/>
      <c r="J32" s="20"/>
      <c r="K32" s="20"/>
      <c r="L32" s="20">
        <f>SUM(I32:J32)</f>
        <v>0</v>
      </c>
    </row>
    <row r="33" spans="1:17" s="4" customFormat="1" ht="31.5" customHeight="1" x14ac:dyDescent="0.25">
      <c r="A33" s="28"/>
      <c r="B33" s="29"/>
      <c r="C33" s="29"/>
      <c r="D33" s="24" t="str">
        <f>D19</f>
        <v>Управление ЖКХ и строительства администрации Туруханского муниципального округа</v>
      </c>
      <c r="E33" s="12">
        <f>E19</f>
        <v>285</v>
      </c>
      <c r="F33" s="12" t="s">
        <v>20</v>
      </c>
      <c r="G33" s="12" t="s">
        <v>20</v>
      </c>
      <c r="H33" s="12" t="s">
        <v>20</v>
      </c>
      <c r="I33" s="20">
        <f>'[1]+пр к ПП3'!I18+'[1]+пр к ПП3'!I20+'[1]+пр к ПП3'!I24</f>
        <v>0</v>
      </c>
      <c r="J33" s="20">
        <f>'[1]+пр к ПП3'!J18+'[1]+пр к ПП3'!J20+'[1]+пр к ПП3'!J24</f>
        <v>0</v>
      </c>
      <c r="K33" s="20"/>
      <c r="L33" s="20">
        <f>'[1]+пр к ПП3'!L18+'[1]+пр к ПП3'!L20+'[1]+пр к ПП3'!L24</f>
        <v>0</v>
      </c>
    </row>
    <row r="34" spans="1:17" s="4" customFormat="1" ht="31.5" x14ac:dyDescent="0.25">
      <c r="A34" s="28"/>
      <c r="B34" s="29"/>
      <c r="C34" s="29"/>
      <c r="D34" s="24" t="str">
        <f>D20</f>
        <v>Управление образования администрации Туруханского муниципального округа</v>
      </c>
      <c r="E34" s="26">
        <f>E20</f>
        <v>283</v>
      </c>
      <c r="F34" s="12" t="s">
        <v>20</v>
      </c>
      <c r="G34" s="12" t="s">
        <v>20</v>
      </c>
      <c r="H34" s="12" t="s">
        <v>20</v>
      </c>
      <c r="I34" s="20">
        <f>'[1]+пр к ПП3'!I16+'[1]+пр к ПП3'!I17</f>
        <v>0</v>
      </c>
      <c r="J34" s="20">
        <f>'[1]+пр к ПП3'!J16+'[1]+пр к ПП3'!J17</f>
        <v>0</v>
      </c>
      <c r="K34" s="20"/>
      <c r="L34" s="20">
        <f>SUM(I34:J34)</f>
        <v>0</v>
      </c>
    </row>
    <row r="35" spans="1:17" x14ac:dyDescent="0.25">
      <c r="A35" s="28" t="s">
        <v>37</v>
      </c>
      <c r="B35" s="29" t="s">
        <v>38</v>
      </c>
      <c r="C35" s="29" t="s">
        <v>39</v>
      </c>
      <c r="D35" s="21" t="s">
        <v>33</v>
      </c>
      <c r="E35" s="22"/>
      <c r="F35" s="22" t="s">
        <v>20</v>
      </c>
      <c r="G35" s="22" t="s">
        <v>20</v>
      </c>
      <c r="H35" s="22" t="s">
        <v>20</v>
      </c>
      <c r="I35" s="15">
        <f t="shared" ref="I35:L35" si="6">I37+I38</f>
        <v>17585.295310000001</v>
      </c>
      <c r="J35" s="15">
        <f t="shared" si="6"/>
        <v>15600</v>
      </c>
      <c r="K35" s="15">
        <f t="shared" si="6"/>
        <v>15600</v>
      </c>
      <c r="L35" s="15">
        <f t="shared" si="6"/>
        <v>48785.295310000001</v>
      </c>
      <c r="N35" s="25">
        <f>I35-'[1]+пр к ПП4'!I24</f>
        <v>0</v>
      </c>
      <c r="O35" s="25">
        <f>J35-'[1]+пр к ПП4'!J24</f>
        <v>0</v>
      </c>
      <c r="P35" s="25">
        <f>K35-'[1]+пр к ПП4'!K24</f>
        <v>0</v>
      </c>
      <c r="Q35" s="25">
        <f>L35-'[1]+пр к ПП4'!L24</f>
        <v>0</v>
      </c>
    </row>
    <row r="36" spans="1:17" x14ac:dyDescent="0.25">
      <c r="A36" s="28"/>
      <c r="B36" s="29"/>
      <c r="C36" s="29"/>
      <c r="D36" s="24" t="s">
        <v>21</v>
      </c>
      <c r="E36" s="12"/>
      <c r="F36" s="12" t="s">
        <v>20</v>
      </c>
      <c r="G36" s="12" t="s">
        <v>20</v>
      </c>
      <c r="H36" s="12" t="s">
        <v>20</v>
      </c>
      <c r="I36" s="20"/>
      <c r="J36" s="20"/>
      <c r="K36" s="20"/>
      <c r="L36" s="20">
        <f>SUM(I36:J36)</f>
        <v>0</v>
      </c>
    </row>
    <row r="37" spans="1:17" ht="31.5" x14ac:dyDescent="0.25">
      <c r="A37" s="28"/>
      <c r="B37" s="29"/>
      <c r="C37" s="29"/>
      <c r="D37" s="24" t="str">
        <f>D17</f>
        <v>Администрация Туруханского муниципального округа</v>
      </c>
      <c r="E37" s="12">
        <f>E28</f>
        <v>281</v>
      </c>
      <c r="F37" s="12" t="s">
        <v>20</v>
      </c>
      <c r="G37" s="12" t="s">
        <v>20</v>
      </c>
      <c r="H37" s="12" t="s">
        <v>20</v>
      </c>
      <c r="I37" s="20">
        <f>'[1]+пр к ПП4'!I24+'[1]+пр к ПП4'!I22</f>
        <v>17585.295310000001</v>
      </c>
      <c r="J37" s="20">
        <f>'[1]+пр к ПП4'!J24</f>
        <v>15600</v>
      </c>
      <c r="K37" s="20">
        <f>'[1]+пр к ПП4'!K24</f>
        <v>15600</v>
      </c>
      <c r="L37" s="20">
        <f>'[1]+пр к ПП4'!L24</f>
        <v>48785.295310000001</v>
      </c>
    </row>
    <row r="38" spans="1:17" ht="31.5" x14ac:dyDescent="0.25">
      <c r="A38" s="28"/>
      <c r="B38" s="29"/>
      <c r="C38" s="29"/>
      <c r="D38" s="24" t="str">
        <f>D18</f>
        <v>Территориальное управление администрации Туруханского муниципального округа</v>
      </c>
      <c r="E38" s="12">
        <f>E29</f>
        <v>282</v>
      </c>
      <c r="F38" s="12" t="s">
        <v>20</v>
      </c>
      <c r="G38" s="12" t="s">
        <v>20</v>
      </c>
      <c r="H38" s="12" t="s">
        <v>20</v>
      </c>
      <c r="I38" s="20">
        <f>'[1]+пр к ПП4'!I20</f>
        <v>0</v>
      </c>
      <c r="J38" s="20">
        <f>'[1]+пр к ПП4'!J20</f>
        <v>0</v>
      </c>
      <c r="K38" s="20">
        <f>'[1]+пр к ПП4'!K20</f>
        <v>0</v>
      </c>
      <c r="L38" s="20">
        <f>SUM(I38:J38)</f>
        <v>0</v>
      </c>
    </row>
    <row r="46" spans="1:17" x14ac:dyDescent="0.25">
      <c r="B46" s="2" t="s">
        <v>40</v>
      </c>
    </row>
    <row r="47" spans="1:17" x14ac:dyDescent="0.25">
      <c r="B47" s="2" t="s">
        <v>41</v>
      </c>
      <c r="I47" s="2" t="b">
        <f>I21='[1]пр к ПП1+'!I45</f>
        <v>1</v>
      </c>
      <c r="J47" s="2" t="b">
        <f>J21='[1]пр к ПП1+'!K45</f>
        <v>1</v>
      </c>
      <c r="L47" s="2" t="b">
        <f>L21='[1]пр к ПП1+'!L45</f>
        <v>1</v>
      </c>
    </row>
    <row r="48" spans="1:17" x14ac:dyDescent="0.25">
      <c r="B48" s="2" t="s">
        <v>42</v>
      </c>
      <c r="I48" s="2" t="b">
        <f>I26='[1]+ пр к ПП2'!I46</f>
        <v>1</v>
      </c>
      <c r="J48" s="2" t="b">
        <f>J26='[1]+ пр к ПП2'!J46</f>
        <v>1</v>
      </c>
      <c r="L48" s="2" t="b">
        <f>L26='[1]+ пр к ПП2'!L46</f>
        <v>1</v>
      </c>
    </row>
    <row r="49" spans="2:12" x14ac:dyDescent="0.25">
      <c r="B49" s="2" t="s">
        <v>43</v>
      </c>
      <c r="I49" s="2" t="b">
        <f>I31='[1]+пр к ПП3'!I27</f>
        <v>1</v>
      </c>
      <c r="J49" s="2" t="b">
        <f>J31='[1]+пр к ПП3'!J27</f>
        <v>1</v>
      </c>
      <c r="L49" s="2" t="b">
        <f>L31='[1]+пр к ПП3'!L27</f>
        <v>1</v>
      </c>
    </row>
    <row r="50" spans="2:12" x14ac:dyDescent="0.25">
      <c r="B50" s="2" t="s">
        <v>44</v>
      </c>
      <c r="I50" s="2" t="b">
        <f>I35='[1]+пр к ПП4'!I24</f>
        <v>1</v>
      </c>
      <c r="J50" s="2" t="b">
        <f>J35='[1]+пр к ПП4'!J24</f>
        <v>1</v>
      </c>
      <c r="L50" s="2" t="b">
        <f>L35='[1]+пр к ПП4'!L24</f>
        <v>1</v>
      </c>
    </row>
    <row r="53" spans="2:12" x14ac:dyDescent="0.25">
      <c r="B53" s="2" t="s">
        <v>41</v>
      </c>
      <c r="I53" s="27">
        <f>I21-'[1]пр к ПП1+'!I45</f>
        <v>0</v>
      </c>
      <c r="J53" s="27">
        <f>J21-'[1]пр к ПП1+'!K45</f>
        <v>0</v>
      </c>
      <c r="K53" s="27"/>
      <c r="L53" s="27">
        <f>L21-'[1]пр к ПП1+'!L45</f>
        <v>0</v>
      </c>
    </row>
    <row r="54" spans="2:12" x14ac:dyDescent="0.25">
      <c r="B54" s="2" t="s">
        <v>42</v>
      </c>
      <c r="I54" s="27">
        <f>I26-'[1]+ пр к ПП2'!I46</f>
        <v>0</v>
      </c>
      <c r="J54" s="27">
        <f>J26-'[1]+ пр к ПП2'!J46</f>
        <v>0</v>
      </c>
      <c r="K54" s="27"/>
      <c r="L54" s="27">
        <f>L26-'[1]+ пр к ПП2'!L46</f>
        <v>0</v>
      </c>
    </row>
    <row r="55" spans="2:12" x14ac:dyDescent="0.25">
      <c r="B55" s="2" t="s">
        <v>43</v>
      </c>
      <c r="I55" s="27">
        <f>I31-'[1]+пр к ПП3'!I27</f>
        <v>0</v>
      </c>
      <c r="J55" s="27">
        <f>J31-'[1]+пр к ПП3'!J27</f>
        <v>0</v>
      </c>
      <c r="K55" s="27"/>
      <c r="L55" s="27">
        <f>L31-'[1]+пр к ПП3'!L27</f>
        <v>0</v>
      </c>
    </row>
    <row r="56" spans="2:12" x14ac:dyDescent="0.25">
      <c r="B56" s="2" t="s">
        <v>44</v>
      </c>
      <c r="I56" s="27">
        <f>I35-'[1]+пр к ПП4'!I24</f>
        <v>0</v>
      </c>
      <c r="J56" s="27">
        <f>J35-'[1]+пр к ПП4'!J24</f>
        <v>0</v>
      </c>
      <c r="K56" s="27"/>
      <c r="L56" s="27">
        <f>L35-'[1]+пр к ПП4'!L24</f>
        <v>0</v>
      </c>
    </row>
  </sheetData>
  <mergeCells count="28">
    <mergeCell ref="L12:L13"/>
    <mergeCell ref="I1:L1"/>
    <mergeCell ref="I3:L3"/>
    <mergeCell ref="A6:L6"/>
    <mergeCell ref="A7:L7"/>
    <mergeCell ref="A8:L8"/>
    <mergeCell ref="A9:L9"/>
    <mergeCell ref="A12:A13"/>
    <mergeCell ref="B12:B13"/>
    <mergeCell ref="C12:C13"/>
    <mergeCell ref="D12:D13"/>
    <mergeCell ref="E12:H12"/>
    <mergeCell ref="A35:A38"/>
    <mergeCell ref="B35:B38"/>
    <mergeCell ref="C35:C38"/>
    <mergeCell ref="I4:L4"/>
    <mergeCell ref="A26:A30"/>
    <mergeCell ref="B26:B30"/>
    <mergeCell ref="C26:C30"/>
    <mergeCell ref="A31:A34"/>
    <mergeCell ref="B31:B34"/>
    <mergeCell ref="C31:C34"/>
    <mergeCell ref="A15:A20"/>
    <mergeCell ref="B15:B20"/>
    <mergeCell ref="C15:C20"/>
    <mergeCell ref="A21:A25"/>
    <mergeCell ref="B21:B25"/>
    <mergeCell ref="C21:C25"/>
  </mergeCells>
  <pageMargins left="0" right="0.23622047244094491" top="0.74803149606299213" bottom="0.35433070866141736" header="0.31496062992125984" footer="0.31496062992125984"/>
  <pageSetup paperSize="9" scale="55" firstPageNumber="44" fitToHeight="0" orientation="landscape" useFirstPageNumber="1" r:id="rId1"/>
  <headerFooter>
    <oddHeader>&amp;C17</oddHeader>
  </headerFooter>
  <rowBreaks count="1" manualBreakCount="1">
    <brk id="3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+ Приложение 6</vt:lpstr>
      <vt:lpstr>Лист1</vt:lpstr>
      <vt:lpstr>'+ Приложение 6'!Заголовки_для_печати</vt:lpstr>
      <vt:lpstr>'+ Приложение 6'!Область_печати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2026-07-15T09:03:06Z</dcterms:modified>
</cp:coreProperties>
</file>