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75" yWindow="240" windowWidth="15510" windowHeight="12810"/>
  </bookViews>
  <sheets>
    <sheet name="Ресурсное обеспечение " sheetId="2" r:id="rId1"/>
  </sheets>
  <externalReferences>
    <externalReference r:id="rId2"/>
  </externalReferences>
  <definedNames>
    <definedName name="Z_3AB5DFBB_09FD_4C2F_9D3D_E333A248F7A4_.wvu.PrintArea" localSheetId="0" hidden="1">'Ресурсное обеспечение '!$A$1:$R$33</definedName>
    <definedName name="Z_3AB5DFBB_09FD_4C2F_9D3D_E333A248F7A4_.wvu.PrintTitles" localSheetId="0" hidden="1">'Ресурсное обеспечение '!$3:$4</definedName>
    <definedName name="Z_4767DD30_F6FB_4FF0_A429_8866A8232500_.wvu.PrintArea" localSheetId="0" hidden="1">'Ресурсное обеспечение '!$A$1:$R$33</definedName>
    <definedName name="Z_4767DD30_F6FB_4FF0_A429_8866A8232500_.wvu.PrintTitles" localSheetId="0" hidden="1">'Ресурсное обеспечение '!$3:$4</definedName>
    <definedName name="Z_7C917F30_361A_4C86_9002_2134EAE2E3CF_.wvu.PrintArea" localSheetId="0" hidden="1">'Ресурсное обеспечение '!$A$1:$R$33</definedName>
    <definedName name="Z_7C917F30_361A_4C86_9002_2134EAE2E3CF_.wvu.PrintTitles" localSheetId="0" hidden="1">'Ресурсное обеспечение '!$3:$4</definedName>
    <definedName name="Z_CDE1D6F6_68DF_42F8_B01A_FF6465B24CCD_.wvu.PrintArea" localSheetId="0" hidden="1">'Ресурсное обеспечение '!$A$1:$R$33</definedName>
    <definedName name="Z_CDE1D6F6_68DF_42F8_B01A_FF6465B24CCD_.wvu.PrintTitles" localSheetId="0" hidden="1">'Ресурсное обеспечение '!$3:$4</definedName>
    <definedName name="_xlnm.Print_Titles" localSheetId="0">'Ресурсное обеспечение '!$3:$4</definedName>
    <definedName name="_xlnm.Print_Area" localSheetId="0">'Ресурсное обеспечение '!$A$1:$R$39</definedName>
  </definedNames>
  <calcPr calcId="125725"/>
</workbook>
</file>

<file path=xl/calcChain.xml><?xml version="1.0" encoding="utf-8"?>
<calcChain xmlns="http://schemas.openxmlformats.org/spreadsheetml/2006/main">
  <c r="P33" i="2"/>
  <c r="P26"/>
  <c r="P19"/>
  <c r="P12"/>
  <c r="P10"/>
  <c r="P9"/>
  <c r="P8"/>
  <c r="P7"/>
  <c r="P5"/>
  <c r="O33"/>
  <c r="O26"/>
  <c r="O19"/>
  <c r="O12"/>
  <c r="O10"/>
  <c r="O9"/>
  <c r="O8"/>
  <c r="O7"/>
  <c r="O5" l="1"/>
  <c r="M7"/>
  <c r="M8"/>
  <c r="M9"/>
  <c r="M10"/>
  <c r="N33"/>
  <c r="N26"/>
  <c r="N19"/>
  <c r="N12"/>
  <c r="N7"/>
  <c r="N8"/>
  <c r="N9"/>
  <c r="N10"/>
  <c r="M33"/>
  <c r="M26"/>
  <c r="M19"/>
  <c r="M12"/>
  <c r="G7"/>
  <c r="H7"/>
  <c r="I7"/>
  <c r="J7"/>
  <c r="K7"/>
  <c r="L7"/>
  <c r="Q7"/>
  <c r="M5" l="1"/>
  <c r="N5"/>
  <c r="L33"/>
  <c r="L26"/>
  <c r="L19"/>
  <c r="L12"/>
  <c r="L8"/>
  <c r="L9"/>
  <c r="L10"/>
  <c r="J33"/>
  <c r="J26"/>
  <c r="J19"/>
  <c r="J5" s="1"/>
  <c r="J12"/>
  <c r="J10"/>
  <c r="J9"/>
  <c r="J8"/>
  <c r="K33"/>
  <c r="K26"/>
  <c r="K19"/>
  <c r="K12"/>
  <c r="K10"/>
  <c r="K9"/>
  <c r="K8"/>
  <c r="R39"/>
  <c r="R38"/>
  <c r="F37"/>
  <c r="R37" s="1"/>
  <c r="R36"/>
  <c r="R35"/>
  <c r="R34"/>
  <c r="Q33"/>
  <c r="I33"/>
  <c r="H33"/>
  <c r="G33"/>
  <c r="E33"/>
  <c r="D33"/>
  <c r="R32"/>
  <c r="F31"/>
  <c r="F26" s="1"/>
  <c r="E31"/>
  <c r="D31"/>
  <c r="D26" s="1"/>
  <c r="R30"/>
  <c r="R29"/>
  <c r="R28"/>
  <c r="R27"/>
  <c r="Q26"/>
  <c r="I26"/>
  <c r="H26"/>
  <c r="G26"/>
  <c r="R25"/>
  <c r="F24"/>
  <c r="E24"/>
  <c r="D24"/>
  <c r="R23"/>
  <c r="F22"/>
  <c r="E22"/>
  <c r="D22"/>
  <c r="F21"/>
  <c r="F7" s="1"/>
  <c r="E21"/>
  <c r="D21"/>
  <c r="R20"/>
  <c r="Q19"/>
  <c r="I19"/>
  <c r="H19"/>
  <c r="G19"/>
  <c r="R18"/>
  <c r="F17"/>
  <c r="E17"/>
  <c r="E10" s="1"/>
  <c r="D17"/>
  <c r="F16"/>
  <c r="E16"/>
  <c r="E9" s="1"/>
  <c r="D16"/>
  <c r="D9" s="1"/>
  <c r="F15"/>
  <c r="E15"/>
  <c r="D15"/>
  <c r="E14"/>
  <c r="R14" s="1"/>
  <c r="R13"/>
  <c r="Q12"/>
  <c r="I12"/>
  <c r="H12"/>
  <c r="G12"/>
  <c r="R11"/>
  <c r="Q10"/>
  <c r="I10"/>
  <c r="H10"/>
  <c r="G10"/>
  <c r="Q9"/>
  <c r="I9"/>
  <c r="H9"/>
  <c r="G9"/>
  <c r="Q8"/>
  <c r="I8"/>
  <c r="H8"/>
  <c r="G8"/>
  <c r="D7"/>
  <c r="R6"/>
  <c r="H5"/>
  <c r="F12" l="1"/>
  <c r="F9"/>
  <c r="R9" s="1"/>
  <c r="E7"/>
  <c r="R7" s="1"/>
  <c r="R15"/>
  <c r="L5"/>
  <c r="G5"/>
  <c r="K5"/>
  <c r="R17"/>
  <c r="Q5"/>
  <c r="E8"/>
  <c r="F19"/>
  <c r="D12"/>
  <c r="R22"/>
  <c r="F8"/>
  <c r="D10"/>
  <c r="F10"/>
  <c r="R31"/>
  <c r="I5"/>
  <c r="D8"/>
  <c r="E12"/>
  <c r="R16"/>
  <c r="D19"/>
  <c r="R21"/>
  <c r="R24"/>
  <c r="F33"/>
  <c r="F5" s="1"/>
  <c r="E19"/>
  <c r="E26"/>
  <c r="R26" s="1"/>
  <c r="R12" l="1"/>
  <c r="R10"/>
  <c r="D5"/>
  <c r="E5"/>
  <c r="R33"/>
  <c r="R8"/>
  <c r="R19"/>
  <c r="R5" l="1"/>
</calcChain>
</file>

<file path=xl/sharedStrings.xml><?xml version="1.0" encoding="utf-8"?>
<sst xmlns="http://schemas.openxmlformats.org/spreadsheetml/2006/main" count="67" uniqueCount="38">
  <si>
    <t xml:space="preserve">Приложение № 4
к муниципальной программе 
«Развитие образования Туруханского района» </t>
  </si>
  <si>
    <t>Информация о ресурсном обеспечении и прогнозной оценке расходов на реализацию целей муниципальной программы Туруханского района
с учетом источников финансирования, в том числе средств федерального, краевого  и бюджета муниципальных образований Туруханского района</t>
  </si>
  <si>
    <t>Статус</t>
  </si>
  <si>
    <t>Наименование государственной программы, подпрограммы государственной программы</t>
  </si>
  <si>
    <t>Ответственный исполнитель, соисполнители</t>
  </si>
  <si>
    <t>Оценка расходов 
(тыс. руб.), годы</t>
  </si>
  <si>
    <t>2014 год</t>
  </si>
  <si>
    <t>2015 год</t>
  </si>
  <si>
    <t>2016 год</t>
  </si>
  <si>
    <t>2017 год</t>
  </si>
  <si>
    <t>2018 год</t>
  </si>
  <si>
    <t>Итого на период</t>
  </si>
  <si>
    <t>Муниципальная программа</t>
  </si>
  <si>
    <t xml:space="preserve">«Развитие образования» 
</t>
  </si>
  <si>
    <t>Всего</t>
  </si>
  <si>
    <t>в том числе:</t>
  </si>
  <si>
    <t xml:space="preserve">федеральный бюджет </t>
  </si>
  <si>
    <t>краевой бюджет</t>
  </si>
  <si>
    <t>внебюджетные источники</t>
  </si>
  <si>
    <t>бюджеты муниципальных образований</t>
  </si>
  <si>
    <t>юридические лица</t>
  </si>
  <si>
    <t>Подпрограмма 1</t>
  </si>
  <si>
    <t>«Развитие дошкольного, общего и дополнительного образования детей»</t>
  </si>
  <si>
    <t>Подпрограмма 2</t>
  </si>
  <si>
    <t>«Господдержка детей сирот, расширение практики применения семейных форм воспитания»</t>
  </si>
  <si>
    <t>Подпрограмма 3</t>
  </si>
  <si>
    <t>«Обеспечение реализации муниципальной программы и прочие мероприятия»</t>
  </si>
  <si>
    <t>Отдельные мероприятия программы</t>
  </si>
  <si>
    <t xml:space="preserve"> 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</si>
  <si>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</si>
  <si>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</si>
  <si>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</si>
  <si>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</si>
  <si>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</si>
  <si>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</si>
  <si>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</si>
  <si>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2026 год</t>
  </si>
  <si>
    <t>2027 год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</si>
</sst>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</numFmts>
  <fonts count="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top" wrapText="1" indent="1"/>
    </xf>
    <xf numFmtId="0" fontId="5" fillId="0" borderId="2" xfId="0" applyFont="1" applyFill="1" applyBorder="1" applyAlignment="1">
      <alignment horizontal="left" vertical="top" wrapText="1" indent="2"/>
    </xf>
    <xf numFmtId="0" fontId="4" fillId="0" borderId="0" xfId="0" applyFont="1" applyFill="1" applyBorder="1" applyAlignment="1">
      <alignment vertical="top" wrapText="1"/>
    </xf>
    <xf numFmtId="165" fontId="4" fillId="0" borderId="2" xfId="1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/>
    <xf numFmtId="165" fontId="4" fillId="0" borderId="2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6" fontId="8" fillId="0" borderId="2" xfId="1" applyNumberFormat="1" applyFont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center" vertical="center" wrapText="1"/>
    </xf>
    <xf numFmtId="165" fontId="4" fillId="3" borderId="2" xfId="0" applyNumberFormat="1" applyFont="1" applyFill="1" applyBorder="1"/>
    <xf numFmtId="165" fontId="4" fillId="3" borderId="2" xfId="0" applyNumberFormat="1" applyFont="1" applyFill="1" applyBorder="1" applyAlignment="1">
      <alignment horizontal="center"/>
    </xf>
    <xf numFmtId="0" fontId="3" fillId="3" borderId="0" xfId="0" applyFont="1" applyFill="1"/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1;&#1077;&#1085;&#1080;&#1074;&#1094;&#1077;&#1074;&#1072;%20&#1054;.&#1057;/&#1101;&#1082;&#1086;&#1085;&#1086;&#1084;&#1080;&#1089;&#1090;&#1099;/&#1052;&#1091;&#1085;&#1080;&#1094;&#1080;&#1087;&#1072;&#1083;&#1100;&#1085;&#1072;&#1103;%20&#1087;&#1088;&#1086;&#1075;&#1088;&#1072;&#1084;&#1084;&#1072;%20&#1056;&#1059;&#1054;%2020162/&#1055;&#1088;&#1086;&#1075;&#1088;&#1072;&#1084;&#1084;&#1072;%20&#1059;&#10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казатели"/>
      <sheetName val="Долгосрочные показатели "/>
      <sheetName val="Распределение расходов"/>
      <sheetName val="Ресурсное обеспечение"/>
      <sheetName val="Показатели подпрограммы 1"/>
      <sheetName val="Мероприятия подпрограммы 1"/>
      <sheetName val="Показатели подпрограммы 2"/>
      <sheetName val="Мероприятия подпрограммы 2"/>
      <sheetName val="Показатели подпрограммы3"/>
      <sheetName val="Мероприятия подпрограммы 3"/>
      <sheetName val="Отдельные мероприятия программы"/>
    </sheetNames>
    <sheetDataSet>
      <sheetData sheetId="0"/>
      <sheetData sheetId="1"/>
      <sheetData sheetId="2"/>
      <sheetData sheetId="3">
        <row r="14">
          <cell r="E14">
            <v>1100</v>
          </cell>
        </row>
      </sheetData>
      <sheetData sheetId="4"/>
      <sheetData sheetId="5">
        <row r="113">
          <cell r="H113">
            <v>332939.68699999998</v>
          </cell>
          <cell r="I113">
            <v>325131.61800000002</v>
          </cell>
          <cell r="J113">
            <v>420087.30099999998</v>
          </cell>
        </row>
        <row r="114">
          <cell r="H114">
            <v>366889.424</v>
          </cell>
          <cell r="I114">
            <v>401393.02100000001</v>
          </cell>
          <cell r="J114">
            <v>373400.91700000002</v>
          </cell>
        </row>
        <row r="115">
          <cell r="H115">
            <v>6713.3950000000004</v>
          </cell>
          <cell r="I115">
            <v>6467.8789999999999</v>
          </cell>
          <cell r="J115">
            <v>5289.4549999999999</v>
          </cell>
        </row>
      </sheetData>
      <sheetData sheetId="6"/>
      <sheetData sheetId="7">
        <row r="28">
          <cell r="H28">
            <v>858</v>
          </cell>
          <cell r="I28">
            <v>803.2</v>
          </cell>
          <cell r="J28">
            <v>0</v>
          </cell>
        </row>
        <row r="29">
          <cell r="H29">
            <v>3498.11</v>
          </cell>
          <cell r="I29">
            <v>3610.261</v>
          </cell>
          <cell r="J29">
            <v>2758.1729999999998</v>
          </cell>
        </row>
        <row r="30">
          <cell r="H30">
            <v>130.18600000000001</v>
          </cell>
          <cell r="I30">
            <v>32.67</v>
          </cell>
          <cell r="J30">
            <v>415.23399999999998</v>
          </cell>
        </row>
      </sheetData>
      <sheetData sheetId="8"/>
      <sheetData sheetId="9">
        <row r="21">
          <cell r="H21">
            <v>45399.01</v>
          </cell>
          <cell r="I21">
            <v>44175.343999999997</v>
          </cell>
          <cell r="J21">
            <v>44927.733999999997</v>
          </cell>
        </row>
      </sheetData>
      <sheetData sheetId="10">
        <row r="8">
          <cell r="J8">
            <v>7920.9989999999998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0.749992370372631"/>
    <pageSetUpPr fitToPage="1"/>
  </sheetPr>
  <dimension ref="A1:W138"/>
  <sheetViews>
    <sheetView tabSelected="1" zoomScale="75" zoomScaleNormal="75" zoomScaleSheetLayoutView="96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N8" sqref="N8"/>
    </sheetView>
  </sheetViews>
  <sheetFormatPr defaultRowHeight="15"/>
  <cols>
    <col min="1" max="1" width="12" style="1" hidden="1" customWidth="1"/>
    <col min="2" max="2" width="19.42578125" style="1" customWidth="1"/>
    <col min="3" max="3" width="34.5703125" style="1" customWidth="1"/>
    <col min="4" max="4" width="16.28515625" style="1" customWidth="1"/>
    <col min="5" max="12" width="16" style="1" customWidth="1"/>
    <col min="13" max="13" width="16" style="20" customWidth="1"/>
    <col min="14" max="18" width="16" style="1" customWidth="1"/>
    <col min="19" max="16384" width="9.140625" style="1"/>
  </cols>
  <sheetData>
    <row r="1" spans="1:18" ht="54" customHeight="1">
      <c r="C1" s="2"/>
      <c r="D1" s="2"/>
      <c r="G1" s="22"/>
      <c r="H1" s="22"/>
      <c r="I1" s="22"/>
      <c r="J1" s="22"/>
      <c r="K1" s="22"/>
      <c r="L1" s="22"/>
      <c r="M1" s="22"/>
      <c r="N1" s="23" t="s">
        <v>0</v>
      </c>
      <c r="O1" s="23"/>
      <c r="P1" s="23"/>
      <c r="Q1" s="23"/>
      <c r="R1" s="23"/>
    </row>
    <row r="2" spans="1:18" ht="55.5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33.75" customHeight="1">
      <c r="A3" s="24" t="s">
        <v>2</v>
      </c>
      <c r="B3" s="24" t="s">
        <v>3</v>
      </c>
      <c r="C3" s="26" t="s">
        <v>4</v>
      </c>
      <c r="D3" s="24" t="s">
        <v>5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36" customHeight="1">
      <c r="A4" s="24"/>
      <c r="B4" s="24"/>
      <c r="C4" s="27"/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29</v>
      </c>
      <c r="J4" s="12" t="s">
        <v>30</v>
      </c>
      <c r="K4" s="12" t="s">
        <v>31</v>
      </c>
      <c r="L4" s="12" t="s">
        <v>32</v>
      </c>
      <c r="M4" s="16" t="s">
        <v>33</v>
      </c>
      <c r="N4" s="13" t="s">
        <v>34</v>
      </c>
      <c r="O4" s="15" t="s">
        <v>35</v>
      </c>
      <c r="P4" s="21" t="s">
        <v>36</v>
      </c>
      <c r="Q4" s="21" t="s">
        <v>37</v>
      </c>
      <c r="R4" s="11" t="s">
        <v>11</v>
      </c>
    </row>
    <row r="5" spans="1:18" ht="15.75">
      <c r="A5" s="24" t="s">
        <v>12</v>
      </c>
      <c r="B5" s="24" t="s">
        <v>13</v>
      </c>
      <c r="C5" s="3" t="s">
        <v>14</v>
      </c>
      <c r="D5" s="7">
        <f>D12+D19+D26</f>
        <v>756427.81200000003</v>
      </c>
      <c r="E5" s="7">
        <f>E12+E19+E26</f>
        <v>782713.99300000013</v>
      </c>
      <c r="F5" s="7">
        <f>F12+F19+F26+F33</f>
        <v>854799.81299999997</v>
      </c>
      <c r="G5" s="7">
        <f t="shared" ref="G5:Q5" si="0">G12+G19+G26+G33</f>
        <v>907470.13816999993</v>
      </c>
      <c r="H5" s="7">
        <f t="shared" si="0"/>
        <v>957873.83200000005</v>
      </c>
      <c r="I5" s="7">
        <f t="shared" si="0"/>
        <v>1021960.2891500001</v>
      </c>
      <c r="J5" s="7">
        <f t="shared" ref="J5:K5" si="1">J12+J19+J26+J33</f>
        <v>1107350.4564399999</v>
      </c>
      <c r="K5" s="7">
        <f t="shared" si="1"/>
        <v>1219809.32813</v>
      </c>
      <c r="L5" s="7">
        <f t="shared" ref="L5:P5" si="2">L12+L19+L26+L33</f>
        <v>1424600.1300000001</v>
      </c>
      <c r="M5" s="17">
        <f t="shared" si="2"/>
        <v>1622011.0096699998</v>
      </c>
      <c r="N5" s="7">
        <f t="shared" si="2"/>
        <v>1516719.977</v>
      </c>
      <c r="O5" s="7">
        <f t="shared" si="2"/>
        <v>1629444.5719999999</v>
      </c>
      <c r="P5" s="7">
        <f t="shared" si="2"/>
        <v>1549580.0660000001</v>
      </c>
      <c r="Q5" s="7">
        <f t="shared" si="0"/>
        <v>1505304.12</v>
      </c>
      <c r="R5" s="7">
        <f>SUM(D5:Q5)</f>
        <v>16856065.536560003</v>
      </c>
    </row>
    <row r="6" spans="1:18" ht="15.75">
      <c r="A6" s="24"/>
      <c r="B6" s="24"/>
      <c r="C6" s="4" t="s">
        <v>15</v>
      </c>
      <c r="D6" s="8"/>
      <c r="E6" s="8"/>
      <c r="F6" s="8"/>
      <c r="G6" s="9"/>
      <c r="H6" s="9"/>
      <c r="I6" s="9"/>
      <c r="J6" s="9"/>
      <c r="K6" s="9"/>
      <c r="L6" s="9"/>
      <c r="M6" s="18"/>
      <c r="N6" s="9"/>
      <c r="O6" s="9"/>
      <c r="P6" s="9"/>
      <c r="Q6" s="9"/>
      <c r="R6" s="7">
        <f t="shared" ref="R6:R39" si="3">SUM(D6:Q6)</f>
        <v>0</v>
      </c>
    </row>
    <row r="7" spans="1:18" ht="15.75" customHeight="1">
      <c r="A7" s="24"/>
      <c r="B7" s="24"/>
      <c r="C7" s="5" t="s">
        <v>16</v>
      </c>
      <c r="D7" s="7">
        <f t="shared" ref="D7" si="4">D21</f>
        <v>858</v>
      </c>
      <c r="E7" s="7">
        <f>E21+E14</f>
        <v>1903.2</v>
      </c>
      <c r="F7" s="7">
        <f t="shared" ref="F7:Q7" si="5">F21+F14</f>
        <v>0</v>
      </c>
      <c r="G7" s="7">
        <f t="shared" si="5"/>
        <v>0</v>
      </c>
      <c r="H7" s="7">
        <f t="shared" si="5"/>
        <v>0</v>
      </c>
      <c r="I7" s="7">
        <f t="shared" si="5"/>
        <v>0</v>
      </c>
      <c r="J7" s="7">
        <f t="shared" si="5"/>
        <v>22795.220150000001</v>
      </c>
      <c r="K7" s="7">
        <f t="shared" si="5"/>
        <v>40306.945970000001</v>
      </c>
      <c r="L7" s="7">
        <f t="shared" si="5"/>
        <v>47263.915999999997</v>
      </c>
      <c r="M7" s="17">
        <f t="shared" ref="M7:P7" si="6">M21+M14</f>
        <v>47837.789270000001</v>
      </c>
      <c r="N7" s="7">
        <f t="shared" si="6"/>
        <v>0</v>
      </c>
      <c r="O7" s="7">
        <f t="shared" si="6"/>
        <v>19533.733</v>
      </c>
      <c r="P7" s="7">
        <f t="shared" si="6"/>
        <v>18886.780999999999</v>
      </c>
      <c r="Q7" s="7">
        <f t="shared" si="5"/>
        <v>9077.35</v>
      </c>
      <c r="R7" s="7">
        <f t="shared" si="3"/>
        <v>208462.93539</v>
      </c>
    </row>
    <row r="8" spans="1:18" ht="15.75">
      <c r="A8" s="24"/>
      <c r="B8" s="24"/>
      <c r="C8" s="5" t="s">
        <v>17</v>
      </c>
      <c r="D8" s="7">
        <f t="shared" ref="D8:Q8" si="7">D15+D22</f>
        <v>336437.79699999996</v>
      </c>
      <c r="E8" s="7">
        <f t="shared" si="7"/>
        <v>328741.87900000002</v>
      </c>
      <c r="F8" s="7">
        <f t="shared" si="7"/>
        <v>422845.47399999999</v>
      </c>
      <c r="G8" s="7">
        <f t="shared" si="7"/>
        <v>437922.49134999997</v>
      </c>
      <c r="H8" s="7">
        <f t="shared" si="7"/>
        <v>463137.04700000002</v>
      </c>
      <c r="I8" s="7">
        <f t="shared" si="7"/>
        <v>464171.58221000002</v>
      </c>
      <c r="J8" s="7">
        <f t="shared" ref="J8:K8" si="8">J15+J22</f>
        <v>491033.39263000002</v>
      </c>
      <c r="K8" s="7">
        <f t="shared" si="8"/>
        <v>513114.27605000004</v>
      </c>
      <c r="L8" s="7">
        <f t="shared" ref="L8:M8" si="9">L15+L22</f>
        <v>574080.79399999999</v>
      </c>
      <c r="M8" s="17">
        <f t="shared" si="9"/>
        <v>611050.84188000008</v>
      </c>
      <c r="N8" s="7">
        <f t="shared" ref="N8:P8" si="10">N15+N22</f>
        <v>625866.5</v>
      </c>
      <c r="O8" s="7">
        <f t="shared" si="10"/>
        <v>630812.96699999995</v>
      </c>
      <c r="P8" s="7">
        <f t="shared" si="10"/>
        <v>628608.21900000004</v>
      </c>
      <c r="Q8" s="7">
        <f t="shared" si="7"/>
        <v>623684.15</v>
      </c>
      <c r="R8" s="7">
        <f t="shared" si="3"/>
        <v>7151507.4111200012</v>
      </c>
    </row>
    <row r="9" spans="1:18" ht="15" customHeight="1">
      <c r="A9" s="24"/>
      <c r="B9" s="24"/>
      <c r="C9" s="5" t="s">
        <v>18</v>
      </c>
      <c r="D9" s="7">
        <f t="shared" ref="D9:Q10" si="11">D16+D23+D30</f>
        <v>6713.3950000000004</v>
      </c>
      <c r="E9" s="7">
        <f t="shared" si="11"/>
        <v>6467.8789999999999</v>
      </c>
      <c r="F9" s="7">
        <f>F16+F23+F30+F37</f>
        <v>13210.454</v>
      </c>
      <c r="G9" s="7">
        <f t="shared" ref="G9:Q9" si="12">G16+G23+G30+G37</f>
        <v>16581.84204</v>
      </c>
      <c r="H9" s="7">
        <f t="shared" si="12"/>
        <v>24512.341</v>
      </c>
      <c r="I9" s="7">
        <f t="shared" si="12"/>
        <v>30886.035349999998</v>
      </c>
      <c r="J9" s="7">
        <f t="shared" ref="J9:K9" si="13">J16+J23+J30+J37</f>
        <v>25246.319660000001</v>
      </c>
      <c r="K9" s="7">
        <f t="shared" si="13"/>
        <v>7674.7382500000003</v>
      </c>
      <c r="L9" s="7">
        <f t="shared" ref="L9:M9" si="14">L16+L23+L30+L37</f>
        <v>31369.705999999998</v>
      </c>
      <c r="M9" s="17">
        <f t="shared" si="14"/>
        <v>1747.86952</v>
      </c>
      <c r="N9" s="7">
        <f t="shared" ref="N9:P9" si="15">N16+N23+N30+N37</f>
        <v>0</v>
      </c>
      <c r="O9" s="7">
        <f t="shared" si="15"/>
        <v>0</v>
      </c>
      <c r="P9" s="7">
        <f t="shared" si="15"/>
        <v>0</v>
      </c>
      <c r="Q9" s="7">
        <f t="shared" si="12"/>
        <v>0</v>
      </c>
      <c r="R9" s="7">
        <f t="shared" si="3"/>
        <v>164410.57982000001</v>
      </c>
    </row>
    <row r="10" spans="1:18" ht="31.5">
      <c r="A10" s="24"/>
      <c r="B10" s="24"/>
      <c r="C10" s="5" t="s">
        <v>19</v>
      </c>
      <c r="D10" s="7">
        <f t="shared" si="11"/>
        <v>412418.62</v>
      </c>
      <c r="E10" s="7">
        <f t="shared" si="11"/>
        <v>445601.03499999997</v>
      </c>
      <c r="F10" s="7">
        <f t="shared" si="11"/>
        <v>418743.88500000001</v>
      </c>
      <c r="G10" s="7">
        <f t="shared" si="11"/>
        <v>452965.80478000001</v>
      </c>
      <c r="H10" s="7">
        <f t="shared" si="11"/>
        <v>470224.44400000008</v>
      </c>
      <c r="I10" s="7">
        <f t="shared" si="11"/>
        <v>526902.67159000004</v>
      </c>
      <c r="J10" s="7">
        <f t="shared" ref="J10:K10" si="16">J17+J24+J31</f>
        <v>568275.52399999998</v>
      </c>
      <c r="K10" s="7">
        <f t="shared" si="16"/>
        <v>658713.36786000011</v>
      </c>
      <c r="L10" s="7">
        <f t="shared" ref="L10:M10" si="17">L17+L24+L31</f>
        <v>771885.71400000004</v>
      </c>
      <c r="M10" s="17">
        <f t="shared" si="17"/>
        <v>961374.50900000008</v>
      </c>
      <c r="N10" s="7">
        <f t="shared" ref="N10:P10" si="18">N17+N24+N31</f>
        <v>890853.47699999996</v>
      </c>
      <c r="O10" s="7">
        <f t="shared" si="18"/>
        <v>979097.87199999997</v>
      </c>
      <c r="P10" s="7">
        <f t="shared" si="18"/>
        <v>902085.06599999999</v>
      </c>
      <c r="Q10" s="7">
        <f t="shared" si="11"/>
        <v>872542.62</v>
      </c>
      <c r="R10" s="7">
        <f t="shared" si="3"/>
        <v>9331684.6102299988</v>
      </c>
    </row>
    <row r="11" spans="1:18" ht="15.75">
      <c r="A11" s="24"/>
      <c r="B11" s="24"/>
      <c r="C11" s="5" t="s">
        <v>20</v>
      </c>
      <c r="D11" s="7"/>
      <c r="E11" s="7"/>
      <c r="F11" s="7"/>
      <c r="G11" s="7"/>
      <c r="H11" s="7"/>
      <c r="I11" s="7"/>
      <c r="J11" s="7"/>
      <c r="K11" s="7"/>
      <c r="L11" s="7"/>
      <c r="M11" s="17"/>
      <c r="N11" s="7"/>
      <c r="O11" s="7"/>
      <c r="P11" s="7"/>
      <c r="Q11" s="7"/>
      <c r="R11" s="7">
        <f t="shared" si="3"/>
        <v>0</v>
      </c>
    </row>
    <row r="12" spans="1:18" ht="15.75">
      <c r="A12" s="24" t="s">
        <v>21</v>
      </c>
      <c r="B12" s="24" t="s">
        <v>22</v>
      </c>
      <c r="C12" s="3" t="s">
        <v>14</v>
      </c>
      <c r="D12" s="7">
        <f t="shared" ref="D12:Q12" si="19">SUM(D14:D18)</f>
        <v>706542.50600000005</v>
      </c>
      <c r="E12" s="7">
        <f t="shared" si="19"/>
        <v>734092.51800000004</v>
      </c>
      <c r="F12" s="7">
        <f t="shared" si="19"/>
        <v>798777.67299999995</v>
      </c>
      <c r="G12" s="7">
        <f t="shared" si="19"/>
        <v>850154.20629999996</v>
      </c>
      <c r="H12" s="7">
        <f t="shared" si="19"/>
        <v>890196.17599999998</v>
      </c>
      <c r="I12" s="7">
        <f t="shared" si="19"/>
        <v>942011.07865000004</v>
      </c>
      <c r="J12" s="7">
        <f t="shared" ref="J12:L12" si="20">SUM(J14:J18)</f>
        <v>1030698.51274</v>
      </c>
      <c r="K12" s="7">
        <f t="shared" si="20"/>
        <v>1152722.3280000002</v>
      </c>
      <c r="L12" s="7">
        <f t="shared" si="20"/>
        <v>1345848.6140000001</v>
      </c>
      <c r="M12" s="17">
        <f t="shared" ref="M12:N12" si="21">SUM(M14:M18)</f>
        <v>1516714.18254</v>
      </c>
      <c r="N12" s="7">
        <f t="shared" si="21"/>
        <v>1423142.645</v>
      </c>
      <c r="O12" s="7">
        <f t="shared" ref="O12" si="22">SUM(O14:O18)</f>
        <v>1520404.2149999999</v>
      </c>
      <c r="P12" s="7">
        <f t="shared" ref="P12" si="23">SUM(P14:P18)</f>
        <v>1441999.709</v>
      </c>
      <c r="Q12" s="7">
        <f t="shared" si="19"/>
        <v>1397723.763</v>
      </c>
      <c r="R12" s="7">
        <f t="shared" si="3"/>
        <v>15751028.127230002</v>
      </c>
    </row>
    <row r="13" spans="1:18" ht="15.75">
      <c r="A13" s="24"/>
      <c r="B13" s="24"/>
      <c r="C13" s="4" t="s">
        <v>15</v>
      </c>
      <c r="D13" s="9"/>
      <c r="E13" s="9"/>
      <c r="F13" s="9"/>
      <c r="G13" s="9"/>
      <c r="H13" s="9"/>
      <c r="I13" s="9"/>
      <c r="J13" s="9"/>
      <c r="K13" s="9"/>
      <c r="L13" s="9"/>
      <c r="M13" s="18"/>
      <c r="N13" s="9"/>
      <c r="O13" s="9"/>
      <c r="P13" s="9"/>
      <c r="Q13" s="9"/>
      <c r="R13" s="7">
        <f t="shared" si="3"/>
        <v>0</v>
      </c>
    </row>
    <row r="14" spans="1:18" ht="15.75">
      <c r="A14" s="24"/>
      <c r="B14" s="24"/>
      <c r="C14" s="5" t="s">
        <v>16</v>
      </c>
      <c r="D14" s="7"/>
      <c r="E14" s="7">
        <f>'[1]Ресурсное обеспечение'!$E$14</f>
        <v>1100</v>
      </c>
      <c r="F14" s="7"/>
      <c r="G14" s="9"/>
      <c r="H14" s="9"/>
      <c r="I14" s="9"/>
      <c r="J14" s="9">
        <v>22795.220150000001</v>
      </c>
      <c r="K14" s="14">
        <v>40306.945970000001</v>
      </c>
      <c r="L14" s="9">
        <v>47263.915999999997</v>
      </c>
      <c r="M14" s="18">
        <v>47837.789270000001</v>
      </c>
      <c r="N14" s="9">
        <v>0</v>
      </c>
      <c r="O14" s="9">
        <v>19533.733</v>
      </c>
      <c r="P14" s="9">
        <v>18886.780999999999</v>
      </c>
      <c r="Q14" s="9">
        <v>9077.35</v>
      </c>
      <c r="R14" s="7">
        <f t="shared" si="3"/>
        <v>206801.73539000002</v>
      </c>
    </row>
    <row r="15" spans="1:18" ht="15.75">
      <c r="A15" s="24"/>
      <c r="B15" s="24"/>
      <c r="C15" s="5" t="s">
        <v>17</v>
      </c>
      <c r="D15" s="7">
        <f>'[1]Мероприятия подпрограммы 1'!H113</f>
        <v>332939.68699999998</v>
      </c>
      <c r="E15" s="7">
        <f>'[1]Мероприятия подпрограммы 1'!I113</f>
        <v>325131.61800000002</v>
      </c>
      <c r="F15" s="7">
        <f>'[1]Мероприятия подпрограммы 1'!J113</f>
        <v>420087.30099999998</v>
      </c>
      <c r="G15" s="7">
        <v>435284.91434999998</v>
      </c>
      <c r="H15" s="7">
        <v>460033.41800000001</v>
      </c>
      <c r="I15" s="7">
        <v>460952.34813</v>
      </c>
      <c r="J15" s="7">
        <v>487116.09263000003</v>
      </c>
      <c r="K15" s="14">
        <v>508886.17888000002</v>
      </c>
      <c r="L15" s="7">
        <v>569419.46299999999</v>
      </c>
      <c r="M15" s="17">
        <v>605146.17188000004</v>
      </c>
      <c r="N15" s="7">
        <v>618900.30000000005</v>
      </c>
      <c r="O15" s="7">
        <v>623303.96699999995</v>
      </c>
      <c r="P15" s="7">
        <v>621099.21900000004</v>
      </c>
      <c r="Q15" s="7">
        <v>616175.15</v>
      </c>
      <c r="R15" s="7">
        <f t="shared" si="3"/>
        <v>7084475.8288700003</v>
      </c>
    </row>
    <row r="16" spans="1:18" ht="15.75">
      <c r="A16" s="24"/>
      <c r="B16" s="24"/>
      <c r="C16" s="5" t="s">
        <v>18</v>
      </c>
      <c r="D16" s="7">
        <f>'[1]Мероприятия подпрограммы 1'!H115</f>
        <v>6713.3950000000004</v>
      </c>
      <c r="E16" s="7">
        <f>'[1]Мероприятия подпрограммы 1'!I115</f>
        <v>6467.8789999999999</v>
      </c>
      <c r="F16" s="7">
        <f>'[1]Мероприятия подпрограммы 1'!J115</f>
        <v>5289.4549999999999</v>
      </c>
      <c r="G16" s="7">
        <v>5697.8900400000002</v>
      </c>
      <c r="H16" s="7">
        <v>6498.0320000000002</v>
      </c>
      <c r="I16" s="7">
        <v>7025.7925400000004</v>
      </c>
      <c r="J16" s="7">
        <v>9060.6086599999999</v>
      </c>
      <c r="K16" s="14">
        <v>7674.7382500000003</v>
      </c>
      <c r="L16" s="7">
        <v>31369.705999999998</v>
      </c>
      <c r="M16" s="17">
        <v>1747.86952</v>
      </c>
      <c r="N16" s="7">
        <v>0</v>
      </c>
      <c r="O16" s="7">
        <v>0</v>
      </c>
      <c r="P16" s="7">
        <v>0</v>
      </c>
      <c r="Q16" s="7">
        <v>0</v>
      </c>
      <c r="R16" s="7">
        <f t="shared" si="3"/>
        <v>87545.366009999983</v>
      </c>
    </row>
    <row r="17" spans="1:18" ht="18.75" customHeight="1">
      <c r="A17" s="24"/>
      <c r="B17" s="24"/>
      <c r="C17" s="5" t="s">
        <v>19</v>
      </c>
      <c r="D17" s="7">
        <f>'[1]Мероприятия подпрограммы 1'!H114</f>
        <v>366889.424</v>
      </c>
      <c r="E17" s="7">
        <f>'[1]Мероприятия подпрограммы 1'!I114</f>
        <v>401393.02100000001</v>
      </c>
      <c r="F17" s="7">
        <f>'[1]Мероприятия подпрограммы 1'!J114</f>
        <v>373400.91700000002</v>
      </c>
      <c r="G17" s="10">
        <v>409171.40191000002</v>
      </c>
      <c r="H17" s="10">
        <v>423664.72600000002</v>
      </c>
      <c r="I17" s="10">
        <v>474032.93797999999</v>
      </c>
      <c r="J17" s="10">
        <v>511726.59129999997</v>
      </c>
      <c r="K17" s="14">
        <v>595854.46490000002</v>
      </c>
      <c r="L17" s="10">
        <v>697795.52899999998</v>
      </c>
      <c r="M17" s="19">
        <v>861982.35187000001</v>
      </c>
      <c r="N17" s="10">
        <v>804242.34499999997</v>
      </c>
      <c r="O17" s="10">
        <v>877566.51500000001</v>
      </c>
      <c r="P17" s="10">
        <v>802013.70900000003</v>
      </c>
      <c r="Q17" s="10">
        <v>772471.26300000004</v>
      </c>
      <c r="R17" s="7">
        <f t="shared" si="3"/>
        <v>8372205.1969600003</v>
      </c>
    </row>
    <row r="18" spans="1:18" ht="15.75">
      <c r="A18" s="24"/>
      <c r="B18" s="24"/>
      <c r="C18" s="5" t="s">
        <v>20</v>
      </c>
      <c r="D18" s="7"/>
      <c r="E18" s="7"/>
      <c r="F18" s="7"/>
      <c r="G18" s="9"/>
      <c r="H18" s="9"/>
      <c r="I18" s="9"/>
      <c r="J18" s="9"/>
      <c r="K18" s="9"/>
      <c r="L18" s="9"/>
      <c r="M18" s="18"/>
      <c r="N18" s="9"/>
      <c r="O18" s="9"/>
      <c r="P18" s="9"/>
      <c r="Q18" s="9"/>
      <c r="R18" s="7">
        <f t="shared" si="3"/>
        <v>0</v>
      </c>
    </row>
    <row r="19" spans="1:18" ht="15.75">
      <c r="A19" s="24" t="s">
        <v>23</v>
      </c>
      <c r="B19" s="24" t="s">
        <v>24</v>
      </c>
      <c r="C19" s="3" t="s">
        <v>14</v>
      </c>
      <c r="D19" s="7">
        <f t="shared" ref="D19:Q19" si="24">SUM(D21:D25)</f>
        <v>4486.2960000000003</v>
      </c>
      <c r="E19" s="7">
        <f t="shared" si="24"/>
        <v>4446.1310000000003</v>
      </c>
      <c r="F19" s="7">
        <f t="shared" si="24"/>
        <v>3173.4069999999997</v>
      </c>
      <c r="G19" s="7">
        <f t="shared" si="24"/>
        <v>2828.5985000000001</v>
      </c>
      <c r="H19" s="7">
        <f t="shared" si="24"/>
        <v>3447.4470000000001</v>
      </c>
      <c r="I19" s="7">
        <f t="shared" si="24"/>
        <v>3637.5802100000001</v>
      </c>
      <c r="J19" s="7">
        <f t="shared" ref="J19:P19" si="25">SUM(J21:J25)</f>
        <v>4317.3</v>
      </c>
      <c r="K19" s="7">
        <f t="shared" si="25"/>
        <v>4642.9435700000004</v>
      </c>
      <c r="L19" s="7">
        <f t="shared" si="25"/>
        <v>4768.0060000000003</v>
      </c>
      <c r="M19" s="17">
        <f t="shared" si="25"/>
        <v>6824.67</v>
      </c>
      <c r="N19" s="7">
        <f t="shared" si="25"/>
        <v>7566.2</v>
      </c>
      <c r="O19" s="7">
        <f t="shared" si="25"/>
        <v>8109</v>
      </c>
      <c r="P19" s="7">
        <f t="shared" si="25"/>
        <v>8109</v>
      </c>
      <c r="Q19" s="7">
        <f t="shared" si="24"/>
        <v>8109</v>
      </c>
      <c r="R19" s="7">
        <f t="shared" si="3"/>
        <v>74465.579279999991</v>
      </c>
    </row>
    <row r="20" spans="1:18" ht="15.75">
      <c r="A20" s="24"/>
      <c r="B20" s="24"/>
      <c r="C20" s="4" t="s">
        <v>15</v>
      </c>
      <c r="D20" s="7"/>
      <c r="E20" s="7"/>
      <c r="F20" s="7"/>
      <c r="G20" s="9"/>
      <c r="H20" s="9"/>
      <c r="I20" s="9"/>
      <c r="J20" s="9"/>
      <c r="K20" s="9"/>
      <c r="L20" s="9"/>
      <c r="M20" s="18"/>
      <c r="N20" s="9"/>
      <c r="O20" s="9"/>
      <c r="P20" s="9"/>
      <c r="Q20" s="9"/>
      <c r="R20" s="7">
        <f t="shared" si="3"/>
        <v>0</v>
      </c>
    </row>
    <row r="21" spans="1:18" ht="15.75">
      <c r="A21" s="24"/>
      <c r="B21" s="24"/>
      <c r="C21" s="5" t="s">
        <v>16</v>
      </c>
      <c r="D21" s="7">
        <f>'[1]Мероприятия подпрограммы 2'!H28</f>
        <v>858</v>
      </c>
      <c r="E21" s="7">
        <f>'[1]Мероприятия подпрограммы 2'!I28</f>
        <v>803.2</v>
      </c>
      <c r="F21" s="7">
        <f>'[1]Мероприятия подпрограммы 2'!J28</f>
        <v>0</v>
      </c>
      <c r="G21" s="10"/>
      <c r="H21" s="10"/>
      <c r="I21" s="10"/>
      <c r="J21" s="10"/>
      <c r="K21" s="10"/>
      <c r="L21" s="10"/>
      <c r="M21" s="19"/>
      <c r="N21" s="10"/>
      <c r="O21" s="10"/>
      <c r="P21" s="10"/>
      <c r="Q21" s="10"/>
      <c r="R21" s="7">
        <f t="shared" si="3"/>
        <v>1661.2</v>
      </c>
    </row>
    <row r="22" spans="1:18" ht="15.75">
      <c r="A22" s="24"/>
      <c r="B22" s="24"/>
      <c r="C22" s="5" t="s">
        <v>17</v>
      </c>
      <c r="D22" s="7">
        <f>'[1]Мероприятия подпрограммы 2'!H29</f>
        <v>3498.11</v>
      </c>
      <c r="E22" s="7">
        <f>'[1]Мероприятия подпрограммы 2'!I29</f>
        <v>3610.261</v>
      </c>
      <c r="F22" s="7">
        <f>'[1]Мероприятия подпрограммы 2'!J29</f>
        <v>2758.1729999999998</v>
      </c>
      <c r="G22" s="7">
        <v>2637.5770000000002</v>
      </c>
      <c r="H22" s="7">
        <v>3103.6289999999999</v>
      </c>
      <c r="I22" s="7">
        <v>3219.2340800000002</v>
      </c>
      <c r="J22" s="7">
        <v>3917.3</v>
      </c>
      <c r="K22" s="14">
        <v>4228.09717</v>
      </c>
      <c r="L22" s="7">
        <v>4661.3310000000001</v>
      </c>
      <c r="M22" s="17">
        <v>5904.67</v>
      </c>
      <c r="N22" s="7">
        <v>6966.2</v>
      </c>
      <c r="O22" s="7">
        <v>7509</v>
      </c>
      <c r="P22" s="7">
        <v>7509</v>
      </c>
      <c r="Q22" s="7">
        <v>7509</v>
      </c>
      <c r="R22" s="7">
        <f t="shared" si="3"/>
        <v>67031.582250000007</v>
      </c>
    </row>
    <row r="23" spans="1:18" ht="15" customHeight="1">
      <c r="A23" s="24"/>
      <c r="B23" s="24"/>
      <c r="C23" s="5" t="s">
        <v>18</v>
      </c>
      <c r="D23" s="7"/>
      <c r="E23" s="7"/>
      <c r="F23" s="7"/>
      <c r="G23" s="10"/>
      <c r="H23" s="10"/>
      <c r="I23" s="10"/>
      <c r="J23" s="10"/>
      <c r="K23" s="10"/>
      <c r="L23" s="10"/>
      <c r="M23" s="19"/>
      <c r="N23" s="10"/>
      <c r="O23" s="10"/>
      <c r="P23" s="10"/>
      <c r="Q23" s="10"/>
      <c r="R23" s="7">
        <f t="shared" si="3"/>
        <v>0</v>
      </c>
    </row>
    <row r="24" spans="1:18" ht="14.25" customHeight="1">
      <c r="A24" s="24"/>
      <c r="B24" s="24"/>
      <c r="C24" s="5" t="s">
        <v>19</v>
      </c>
      <c r="D24" s="7">
        <f>'[1]Мероприятия подпрограммы 2'!H30</f>
        <v>130.18600000000001</v>
      </c>
      <c r="E24" s="7">
        <f>'[1]Мероприятия подпрограммы 2'!I30</f>
        <v>32.67</v>
      </c>
      <c r="F24" s="7">
        <f>'[1]Мероприятия подпрограммы 2'!J30</f>
        <v>415.23399999999998</v>
      </c>
      <c r="G24" s="10">
        <v>191.0215</v>
      </c>
      <c r="H24" s="10">
        <v>343.81799999999998</v>
      </c>
      <c r="I24" s="10">
        <v>418.34613000000002</v>
      </c>
      <c r="J24" s="10">
        <v>400</v>
      </c>
      <c r="K24" s="14">
        <v>414.84640000000002</v>
      </c>
      <c r="L24" s="10">
        <v>106.675</v>
      </c>
      <c r="M24" s="19">
        <v>920</v>
      </c>
      <c r="N24" s="10">
        <v>600</v>
      </c>
      <c r="O24" s="10">
        <v>600</v>
      </c>
      <c r="P24" s="10">
        <v>600</v>
      </c>
      <c r="Q24" s="10">
        <v>600</v>
      </c>
      <c r="R24" s="7">
        <f t="shared" si="3"/>
        <v>5772.7970299999997</v>
      </c>
    </row>
    <row r="25" spans="1:18" ht="18" customHeight="1">
      <c r="A25" s="24"/>
      <c r="B25" s="24"/>
      <c r="C25" s="5" t="s">
        <v>20</v>
      </c>
      <c r="D25" s="7"/>
      <c r="E25" s="7"/>
      <c r="F25" s="7"/>
      <c r="G25" s="9"/>
      <c r="H25" s="9"/>
      <c r="I25" s="9"/>
      <c r="J25" s="9"/>
      <c r="K25" s="9"/>
      <c r="L25" s="9"/>
      <c r="M25" s="18"/>
      <c r="N25" s="9"/>
      <c r="O25" s="9"/>
      <c r="P25" s="9"/>
      <c r="Q25" s="9"/>
      <c r="R25" s="7">
        <f t="shared" si="3"/>
        <v>0</v>
      </c>
    </row>
    <row r="26" spans="1:18" ht="18" customHeight="1">
      <c r="A26" s="24" t="s">
        <v>25</v>
      </c>
      <c r="B26" s="24" t="s">
        <v>26</v>
      </c>
      <c r="C26" s="3" t="s">
        <v>14</v>
      </c>
      <c r="D26" s="7">
        <f t="shared" ref="D26:Q26" si="26">SUM(D28:D32)</f>
        <v>45399.01</v>
      </c>
      <c r="E26" s="7">
        <f t="shared" si="26"/>
        <v>44175.343999999997</v>
      </c>
      <c r="F26" s="7">
        <f t="shared" si="26"/>
        <v>44927.733999999997</v>
      </c>
      <c r="G26" s="7">
        <f t="shared" si="26"/>
        <v>43603.381370000003</v>
      </c>
      <c r="H26" s="7">
        <f t="shared" si="26"/>
        <v>46215.9</v>
      </c>
      <c r="I26" s="7">
        <f t="shared" si="26"/>
        <v>52451.387479999998</v>
      </c>
      <c r="J26" s="7">
        <f t="shared" ref="J26:P26" si="27">SUM(J28:J32)</f>
        <v>56148.932699999998</v>
      </c>
      <c r="K26" s="7">
        <f t="shared" si="27"/>
        <v>62444.056559999997</v>
      </c>
      <c r="L26" s="7">
        <f t="shared" si="27"/>
        <v>73983.509999999995</v>
      </c>
      <c r="M26" s="17">
        <f t="shared" si="27"/>
        <v>98472.157130000007</v>
      </c>
      <c r="N26" s="7">
        <f t="shared" si="27"/>
        <v>86011.131999999998</v>
      </c>
      <c r="O26" s="7">
        <f t="shared" si="27"/>
        <v>100931.357</v>
      </c>
      <c r="P26" s="7">
        <f t="shared" si="27"/>
        <v>99471.357000000004</v>
      </c>
      <c r="Q26" s="7">
        <f t="shared" si="26"/>
        <v>99471.357000000004</v>
      </c>
      <c r="R26" s="7">
        <f t="shared" si="3"/>
        <v>953706.61623999989</v>
      </c>
    </row>
    <row r="27" spans="1:18" ht="18" customHeight="1">
      <c r="A27" s="24"/>
      <c r="B27" s="24"/>
      <c r="C27" s="4" t="s">
        <v>15</v>
      </c>
      <c r="D27" s="7"/>
      <c r="E27" s="7"/>
      <c r="F27" s="7"/>
      <c r="G27" s="9"/>
      <c r="H27" s="9"/>
      <c r="I27" s="9"/>
      <c r="J27" s="9"/>
      <c r="K27" s="9"/>
      <c r="L27" s="9"/>
      <c r="M27" s="18"/>
      <c r="N27" s="9"/>
      <c r="O27" s="9"/>
      <c r="P27" s="9"/>
      <c r="Q27" s="9"/>
      <c r="R27" s="7">
        <f t="shared" si="3"/>
        <v>0</v>
      </c>
    </row>
    <row r="28" spans="1:18" ht="18" customHeight="1">
      <c r="A28" s="24"/>
      <c r="B28" s="24"/>
      <c r="C28" s="5" t="s">
        <v>16</v>
      </c>
      <c r="D28" s="7"/>
      <c r="E28" s="7"/>
      <c r="F28" s="7"/>
      <c r="G28" s="7"/>
      <c r="H28" s="7"/>
      <c r="I28" s="7"/>
      <c r="J28" s="7"/>
      <c r="K28" s="7"/>
      <c r="L28" s="7"/>
      <c r="M28" s="17"/>
      <c r="N28" s="7"/>
      <c r="O28" s="7"/>
      <c r="P28" s="7"/>
      <c r="Q28" s="7"/>
      <c r="R28" s="7">
        <f t="shared" si="3"/>
        <v>0</v>
      </c>
    </row>
    <row r="29" spans="1:18" ht="18" customHeight="1">
      <c r="A29" s="24"/>
      <c r="B29" s="24"/>
      <c r="C29" s="5" t="s">
        <v>17</v>
      </c>
      <c r="D29" s="7"/>
      <c r="E29" s="7"/>
      <c r="F29" s="7"/>
      <c r="G29" s="7"/>
      <c r="H29" s="7"/>
      <c r="I29" s="7"/>
      <c r="J29" s="7"/>
      <c r="K29" s="7"/>
      <c r="L29" s="7"/>
      <c r="M29" s="17"/>
      <c r="N29" s="7"/>
      <c r="O29" s="7"/>
      <c r="P29" s="7"/>
      <c r="Q29" s="7"/>
      <c r="R29" s="7">
        <f t="shared" si="3"/>
        <v>0</v>
      </c>
    </row>
    <row r="30" spans="1:18" ht="18" customHeight="1">
      <c r="A30" s="24"/>
      <c r="B30" s="24"/>
      <c r="C30" s="5" t="s">
        <v>18</v>
      </c>
      <c r="D30" s="7"/>
      <c r="E30" s="7"/>
      <c r="F30" s="7"/>
      <c r="G30" s="9"/>
      <c r="H30" s="9"/>
      <c r="I30" s="9"/>
      <c r="J30" s="9"/>
      <c r="K30" s="9"/>
      <c r="L30" s="9"/>
      <c r="M30" s="18"/>
      <c r="N30" s="9"/>
      <c r="O30" s="9"/>
      <c r="P30" s="9"/>
      <c r="Q30" s="9"/>
      <c r="R30" s="7">
        <f t="shared" si="3"/>
        <v>0</v>
      </c>
    </row>
    <row r="31" spans="1:18" ht="18" customHeight="1">
      <c r="A31" s="24"/>
      <c r="B31" s="24"/>
      <c r="C31" s="5" t="s">
        <v>19</v>
      </c>
      <c r="D31" s="7">
        <f>'[1]Мероприятия подпрограммы 3'!H21</f>
        <v>45399.01</v>
      </c>
      <c r="E31" s="7">
        <f>'[1]Мероприятия подпрограммы 3'!I21</f>
        <v>44175.343999999997</v>
      </c>
      <c r="F31" s="7">
        <f>'[1]Мероприятия подпрограммы 3'!J21</f>
        <v>44927.733999999997</v>
      </c>
      <c r="G31" s="7">
        <v>43603.381370000003</v>
      </c>
      <c r="H31" s="7">
        <v>46215.9</v>
      </c>
      <c r="I31" s="7">
        <v>52451.387479999998</v>
      </c>
      <c r="J31" s="7">
        <v>56148.932699999998</v>
      </c>
      <c r="K31" s="14">
        <v>62444.056559999997</v>
      </c>
      <c r="L31" s="7">
        <v>73983.509999999995</v>
      </c>
      <c r="M31" s="17">
        <v>98472.157130000007</v>
      </c>
      <c r="N31" s="7">
        <v>86011.131999999998</v>
      </c>
      <c r="O31" s="7">
        <v>100931.357</v>
      </c>
      <c r="P31" s="7">
        <v>99471.357000000004</v>
      </c>
      <c r="Q31" s="7">
        <v>99471.357000000004</v>
      </c>
      <c r="R31" s="7">
        <f t="shared" si="3"/>
        <v>953706.61623999989</v>
      </c>
    </row>
    <row r="32" spans="1:18" ht="18" customHeight="1">
      <c r="A32" s="24"/>
      <c r="B32" s="24"/>
      <c r="C32" s="5" t="s">
        <v>20</v>
      </c>
      <c r="D32" s="7"/>
      <c r="E32" s="7"/>
      <c r="F32" s="7"/>
      <c r="G32" s="9"/>
      <c r="H32" s="9"/>
      <c r="I32" s="9"/>
      <c r="J32" s="9"/>
      <c r="K32" s="9"/>
      <c r="L32" s="9"/>
      <c r="M32" s="18"/>
      <c r="N32" s="9"/>
      <c r="O32" s="9"/>
      <c r="P32" s="9"/>
      <c r="Q32" s="9"/>
      <c r="R32" s="7">
        <f t="shared" si="3"/>
        <v>0</v>
      </c>
    </row>
    <row r="33" spans="1:21" s="2" customFormat="1" ht="30.75" customHeight="1">
      <c r="A33" s="24" t="s">
        <v>27</v>
      </c>
      <c r="B33" s="24" t="s">
        <v>27</v>
      </c>
      <c r="C33" s="3" t="s">
        <v>14</v>
      </c>
      <c r="D33" s="7">
        <f t="shared" ref="D33:Q33" si="28">SUM(D35:D39)</f>
        <v>0</v>
      </c>
      <c r="E33" s="7">
        <f t="shared" si="28"/>
        <v>0</v>
      </c>
      <c r="F33" s="7">
        <f t="shared" si="28"/>
        <v>7920.9989999999998</v>
      </c>
      <c r="G33" s="7">
        <f t="shared" si="28"/>
        <v>10883.951999999999</v>
      </c>
      <c r="H33" s="7">
        <f t="shared" si="28"/>
        <v>18014.309000000001</v>
      </c>
      <c r="I33" s="7">
        <f t="shared" si="28"/>
        <v>23860.24281</v>
      </c>
      <c r="J33" s="7">
        <f t="shared" ref="J33:P33" si="29">SUM(J35:J39)</f>
        <v>16185.710999999999</v>
      </c>
      <c r="K33" s="7">
        <f t="shared" si="29"/>
        <v>0</v>
      </c>
      <c r="L33" s="7">
        <f t="shared" si="29"/>
        <v>0</v>
      </c>
      <c r="M33" s="17">
        <f t="shared" si="29"/>
        <v>0</v>
      </c>
      <c r="N33" s="7">
        <f t="shared" si="29"/>
        <v>0</v>
      </c>
      <c r="O33" s="7">
        <f t="shared" si="29"/>
        <v>0</v>
      </c>
      <c r="P33" s="7">
        <f t="shared" si="29"/>
        <v>0</v>
      </c>
      <c r="Q33" s="7">
        <f t="shared" si="28"/>
        <v>0</v>
      </c>
      <c r="R33" s="7">
        <f t="shared" si="3"/>
        <v>76865.213810000001</v>
      </c>
      <c r="S33" s="6"/>
    </row>
    <row r="34" spans="1:21" ht="15.75">
      <c r="A34" s="24"/>
      <c r="B34" s="24"/>
      <c r="C34" s="4" t="s">
        <v>15</v>
      </c>
      <c r="D34" s="7"/>
      <c r="E34" s="7"/>
      <c r="F34" s="7"/>
      <c r="G34" s="9"/>
      <c r="H34" s="9"/>
      <c r="I34" s="9"/>
      <c r="J34" s="9"/>
      <c r="K34" s="9"/>
      <c r="L34" s="9"/>
      <c r="M34" s="18"/>
      <c r="N34" s="9"/>
      <c r="O34" s="9"/>
      <c r="P34" s="9"/>
      <c r="Q34" s="9"/>
      <c r="R34" s="7">
        <f t="shared" si="3"/>
        <v>0</v>
      </c>
    </row>
    <row r="35" spans="1:21" ht="15.75">
      <c r="A35" s="24"/>
      <c r="B35" s="24"/>
      <c r="C35" s="5" t="s">
        <v>16</v>
      </c>
      <c r="D35" s="7"/>
      <c r="E35" s="7"/>
      <c r="F35" s="7"/>
      <c r="G35" s="7"/>
      <c r="H35" s="7"/>
      <c r="I35" s="7"/>
      <c r="J35" s="7"/>
      <c r="K35" s="7"/>
      <c r="L35" s="7"/>
      <c r="M35" s="17"/>
      <c r="N35" s="7"/>
      <c r="O35" s="7"/>
      <c r="P35" s="7"/>
      <c r="Q35" s="7"/>
      <c r="R35" s="7">
        <f t="shared" si="3"/>
        <v>0</v>
      </c>
    </row>
    <row r="36" spans="1:21" ht="15.75">
      <c r="A36" s="24"/>
      <c r="B36" s="24"/>
      <c r="C36" s="5" t="s">
        <v>17</v>
      </c>
      <c r="D36" s="7"/>
      <c r="E36" s="7"/>
      <c r="F36" s="7"/>
      <c r="G36" s="7"/>
      <c r="H36" s="7"/>
      <c r="I36" s="7"/>
      <c r="J36" s="7"/>
      <c r="K36" s="7"/>
      <c r="L36" s="7"/>
      <c r="M36" s="17"/>
      <c r="N36" s="7"/>
      <c r="O36" s="7"/>
      <c r="P36" s="7"/>
      <c r="Q36" s="7"/>
      <c r="R36" s="7">
        <f t="shared" si="3"/>
        <v>0</v>
      </c>
    </row>
    <row r="37" spans="1:21" ht="15.75">
      <c r="A37" s="24"/>
      <c r="B37" s="24"/>
      <c r="C37" s="5" t="s">
        <v>18</v>
      </c>
      <c r="D37" s="7"/>
      <c r="E37" s="7"/>
      <c r="F37" s="7">
        <f>'[1]Отдельные мероприятия программы'!J8</f>
        <v>7920.9989999999998</v>
      </c>
      <c r="G37" s="10">
        <v>10883.951999999999</v>
      </c>
      <c r="H37" s="10">
        <v>18014.309000000001</v>
      </c>
      <c r="I37" s="9">
        <v>23860.24281</v>
      </c>
      <c r="J37" s="9">
        <v>16185.710999999999</v>
      </c>
      <c r="K37" s="9">
        <v>0</v>
      </c>
      <c r="L37" s="9">
        <v>0</v>
      </c>
      <c r="M37" s="18">
        <v>0</v>
      </c>
      <c r="N37" s="9">
        <v>0</v>
      </c>
      <c r="O37" s="9">
        <v>0</v>
      </c>
      <c r="P37" s="9">
        <v>0</v>
      </c>
      <c r="Q37" s="9">
        <v>0</v>
      </c>
      <c r="R37" s="7">
        <f t="shared" si="3"/>
        <v>76865.213810000001</v>
      </c>
    </row>
    <row r="38" spans="1:21" ht="15.75" customHeight="1">
      <c r="A38" s="24"/>
      <c r="B38" s="24"/>
      <c r="C38" s="5" t="s">
        <v>19</v>
      </c>
      <c r="D38" s="7"/>
      <c r="E38" s="7"/>
      <c r="F38" s="7"/>
      <c r="G38" s="7"/>
      <c r="H38" s="7"/>
      <c r="I38" s="7"/>
      <c r="J38" s="7"/>
      <c r="K38" s="7"/>
      <c r="L38" s="7"/>
      <c r="M38" s="17"/>
      <c r="N38" s="7"/>
      <c r="O38" s="7"/>
      <c r="P38" s="7"/>
      <c r="Q38" s="7"/>
      <c r="R38" s="7">
        <f t="shared" si="3"/>
        <v>0</v>
      </c>
    </row>
    <row r="39" spans="1:21" ht="15.75">
      <c r="A39" s="24"/>
      <c r="B39" s="24"/>
      <c r="C39" s="5" t="s">
        <v>20</v>
      </c>
      <c r="D39" s="7"/>
      <c r="E39" s="7"/>
      <c r="F39" s="7"/>
      <c r="G39" s="9"/>
      <c r="H39" s="9"/>
      <c r="I39" s="9"/>
      <c r="J39" s="9"/>
      <c r="K39" s="9"/>
      <c r="L39" s="9"/>
      <c r="M39" s="18"/>
      <c r="N39" s="9"/>
      <c r="O39" s="9"/>
      <c r="P39" s="9"/>
      <c r="Q39" s="9"/>
      <c r="R39" s="7">
        <f t="shared" si="3"/>
        <v>0</v>
      </c>
    </row>
    <row r="42" spans="1:21">
      <c r="U42" s="1" t="s">
        <v>28</v>
      </c>
    </row>
    <row r="138" spans="23:23" ht="105" customHeight="1">
      <c r="W138" s="2"/>
    </row>
  </sheetData>
  <mergeCells count="16">
    <mergeCell ref="N1:R1"/>
    <mergeCell ref="A26:A32"/>
    <mergeCell ref="B26:B32"/>
    <mergeCell ref="A33:A39"/>
    <mergeCell ref="B33:B39"/>
    <mergeCell ref="A5:A11"/>
    <mergeCell ref="B5:B11"/>
    <mergeCell ref="A12:A18"/>
    <mergeCell ref="B12:B18"/>
    <mergeCell ref="A19:A25"/>
    <mergeCell ref="B19:B25"/>
    <mergeCell ref="A2:R2"/>
    <mergeCell ref="A3:A4"/>
    <mergeCell ref="B3:B4"/>
    <mergeCell ref="C3:C4"/>
    <mergeCell ref="D3:R3"/>
  </mergeCells>
  <printOptions horizontalCentered="1"/>
  <pageMargins left="0.15748031496062992" right="0.15748031496062992" top="0.17" bottom="0" header="0.31496062992125984" footer="0.31"/>
  <pageSetup paperSize="9" scale="53" orientation="landscape" useFirstPageNumber="1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Ресурсное обеспечение </vt:lpstr>
      <vt:lpstr>'Ресурсное обеспечение '!Заголовки_для_печати</vt:lpstr>
      <vt:lpstr>'Ресурсное обеспечение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knn</dc:creator>
  <cp:lastModifiedBy>PC-003</cp:lastModifiedBy>
  <cp:lastPrinted>2023-11-15T11:31:37Z</cp:lastPrinted>
  <dcterms:created xsi:type="dcterms:W3CDTF">2017-05-11T07:28:52Z</dcterms:created>
  <dcterms:modified xsi:type="dcterms:W3CDTF">2024-11-14T11:01:14Z</dcterms:modified>
</cp:coreProperties>
</file>