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730" tabRatio="752" activeTab="5"/>
  </bookViews>
  <sheets>
    <sheet name="пр к Паспорту" sheetId="1" r:id="rId1"/>
    <sheet name="Пр1 к пп1" sheetId="2" r:id="rId2"/>
    <sheet name="Пр2 к пп1" sheetId="3" r:id="rId3"/>
    <sheet name="Пр1 пп2" sheetId="4" r:id="rId4"/>
    <sheet name="Пр2 к пп2" sheetId="5" r:id="rId5"/>
    <sheet name="Пр 3 к МП" sheetId="6" r:id="rId6"/>
    <sheet name="пр 4 к МП" sheetId="7" r:id="rId7"/>
    <sheet name="пр 5 к МП" sheetId="8" r:id="rId8"/>
  </sheets>
  <definedNames>
    <definedName name="_xlnm.Print_Titles" localSheetId="6">'пр 4 к МП'!$12:$14</definedName>
    <definedName name="_xlnm.Print_Titles" localSheetId="7">'пр 5 к МП'!$12:$14</definedName>
    <definedName name="_xlnm.Print_Area" localSheetId="5">'Пр 3 к МП'!$A$1:$F$22</definedName>
    <definedName name="_xlnm.Print_Area" localSheetId="6">'пр 4 к МП'!$A$1:$M$27</definedName>
    <definedName name="_xlnm.Print_Area" localSheetId="7">'пр 5 к МП'!$A$1:$L$35</definedName>
    <definedName name="_xlnm.Print_Area" localSheetId="0">'пр к Паспорту'!$A$1:$I$20</definedName>
    <definedName name="_xlnm.Print_Area" localSheetId="1">'Пр1 к пп1'!$A$1:$H$14</definedName>
    <definedName name="_xlnm.Print_Area" localSheetId="3">'Пр1 пп2'!$A$1:$H$12</definedName>
    <definedName name="_xlnm.Print_Area" localSheetId="2">'Пр2 к пп1'!$A$1:$L$25</definedName>
    <definedName name="_xlnm.Print_Area" localSheetId="4">'Пр2 к пп2'!$A$1:$L$16</definedName>
  </definedNames>
  <calcPr fullCalcOnLoad="1"/>
</workbook>
</file>

<file path=xl/sharedStrings.xml><?xml version="1.0" encoding="utf-8"?>
<sst xmlns="http://schemas.openxmlformats.org/spreadsheetml/2006/main" count="322" uniqueCount="140">
  <si>
    <t>ИНФОРМАЦИЯ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</si>
  <si>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</si>
  <si>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</si>
  <si>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</si>
  <si>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</si>
  <si>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Подпрограмма 1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</si>
  <si>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</si>
  <si>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</si>
  <si>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</si>
  <si>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</si>
  <si>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</si>
  <si>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</si>
  <si>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</si>
  <si>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</si>
  <si>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</si>
  <si>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</si>
  <si>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</si>
  <si>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</si>
  <si>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</si>
  <si>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</si>
  <si>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</si>
  <si>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</si>
  <si>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</si>
  <si>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</si>
  <si>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</si>
  <si>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</si>
  <si>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</si>
  <si>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</si>
  <si>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</si>
  <si>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</si>
  <si>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</si>
  <si>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</si>
  <si>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</si>
  <si>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</si>
  <si>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2017 год</t>
  </si>
  <si>
    <t>1.2.</t>
  </si>
  <si>
    <t>Подпрограмма 2</t>
  </si>
  <si>
    <t>Территориальное управление администрации Туруханского района</t>
  </si>
  <si>
    <t>федеральный бюджет</t>
  </si>
  <si>
    <t>краевой бюджет</t>
  </si>
  <si>
    <t>бюджеты муниципальных образований Туруханского района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</si>
  <si>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</si>
  <si>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</si>
  <si>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</si>
  <si>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2022 год</t>
  </si>
  <si>
    <t>2023 год</t>
  </si>
  <si>
    <t>Приложение к паспорту  муниципальной программы «Увековечение памяти фронтовиков Великой Отечественной войны 1941-1945 годов на территории Туруханского района»</t>
  </si>
  <si>
    <t xml:space="preserve">                                                                                    ПЕРЕЧЕНЬ</t>
  </si>
  <si>
    <t xml:space="preserve">                                целевых показателей муниципальной программы Туруханского района</t>
  </si>
  <si>
    <t xml:space="preserve">                                         с указанием планируемых к достижению значений</t>
  </si>
  <si>
    <t xml:space="preserve">                                в результате реализации муниципальной программы Туруханского района</t>
  </si>
  <si>
    <t>2024 год</t>
  </si>
  <si>
    <t>1.</t>
  </si>
  <si>
    <t>-количество населенных пунктов с обустроенными памятниками защитникам Отечества</t>
  </si>
  <si>
    <t>шт.</t>
  </si>
  <si>
    <t>2.</t>
  </si>
  <si>
    <t>- количество информационных стендов, установленных в честь увековечения памяти ветеранов ВОВ</t>
  </si>
  <si>
    <t>3.</t>
  </si>
  <si>
    <t>- количество памятных стел, установленных в нежилых населенных пунктах</t>
  </si>
  <si>
    <t>шт</t>
  </si>
  <si>
    <t>Увековечение памяти фронтовиков Великой Отечественной войны 1941-1945 годов на территории Туруханского района</t>
  </si>
  <si>
    <t>Управление культуры и молодежной политики администрации Туруханского района</t>
  </si>
  <si>
    <t>Сохранение исторической памяти ветеранов Великой Отечественной войны.</t>
  </si>
  <si>
    <t>Увековечение подвига жителей Туруханского района в Великой Отечественной войне</t>
  </si>
  <si>
    <t>ПЕРЕЧЕНЬ</t>
  </si>
  <si>
    <t>и значения показателей результативности подпрограммы 1</t>
  </si>
  <si>
    <t>Цель, показатели результативности</t>
  </si>
  <si>
    <t>Источник информации</t>
  </si>
  <si>
    <t>Годы реализации подпрограммы</t>
  </si>
  <si>
    <t>2025 год</t>
  </si>
  <si>
    <t>1.3.</t>
  </si>
  <si>
    <t xml:space="preserve">* Расчет показателя:                                                                                                                                                                                                                                                                                 отсутствие обоснованных жалоб  (судебных исков (решений))    со стороны населения  - 5 баллов                                                                                                                                                                                                                                                                          наличие обоснованных жалоб  (судебных исков (решений)) со стороны населения: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8 жалоб в год - 4 балла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10 жалоб - 3 балла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12 жалоб - 2 балла до 13 жалоб и больше - 1 балл           </t>
  </si>
  <si>
    <r>
      <rPr>
        <sz val="14"/>
        <rFont val="Calibri"/>
        <family val="2"/>
      </rPr>
      <t>«</t>
    </r>
    <r>
      <rPr>
        <sz val="14"/>
        <rFont val="Times New Roman"/>
        <family val="2"/>
      </rPr>
      <t>Увековечение подвига жителей Туруханского района и Великой Отечественной войне.</t>
    </r>
    <r>
      <rPr>
        <sz val="14"/>
        <rFont val="Calibri"/>
        <family val="2"/>
      </rPr>
      <t>»</t>
    </r>
  </si>
  <si>
    <t>Цели, задачи, мероприятия подпрограммы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</si>
  <si>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</si>
  <si>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</si>
  <si>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0503</t>
  </si>
  <si>
    <t>Итого по подпрограмме</t>
  </si>
  <si>
    <t>мероприятий подпрограммы 1 «Увековечение подвига жителей Туруханского района в Великой Отечественной войне»</t>
  </si>
  <si>
    <t>Цель. Сохранение мемориальных сооружений, увековечивающих память о погибших в Великой Отечественной войне.</t>
  </si>
  <si>
    <t>Задача.Реконструкция и ремонт мест, на которых установлены памятники воинам Великой Отечественной войны в населенных пунктах турханского района и создание условий по обеспечению их сохранности. Благоустройство мест мемориальных обьектов.</t>
  </si>
  <si>
    <t>Увековечение памяти о ветеранах Великой Отечественной войны, захороненных на территории Туруханского района, устройство отдельных элементов памяти(обелиски, стенды) в рамках подпрограммы</t>
  </si>
  <si>
    <t xml:space="preserve">Управлениеи культуры и молодежной политики администрации Туруханского района </t>
  </si>
  <si>
    <t>0707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</si>
  <si>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</si>
  <si>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</si>
  <si>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</si>
  <si>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</si>
  <si>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</si>
  <si>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</si>
  <si>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</si>
  <si>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1.1.1.</t>
  </si>
  <si>
    <t xml:space="preserve">Постановление </t>
  </si>
  <si>
    <t>1.1.2.</t>
  </si>
  <si>
    <t>Приказ</t>
  </si>
  <si>
    <t>Утверждение аукционной документации для проведения открытого аукциона в электронной форме на право заключения муниципальных контрактов на оказание услуг в рамках благоустройства в населенных пунктах, расположенных на межселенной территории Туруханского района</t>
  </si>
  <si>
    <t>год, предшествующий очередному финансовому году</t>
  </si>
  <si>
    <t>2.2.</t>
  </si>
  <si>
    <t>2.2.1.</t>
  </si>
  <si>
    <t xml:space="preserve">«Увековечение памяти фронтовиков Великой Отечественной войны 1941-1945 годов на территории Туруханского района.»  </t>
  </si>
  <si>
    <t>Подпрограмма 1 Увековечение подвига жителей Туруханского района в Великой Отечественной войне.</t>
  </si>
  <si>
    <t>Цель муниципальной программы Туруханского района: Сохранение мемориальных сооружений, увековечивающих память о погибших в Великой Отечественной войне.</t>
  </si>
  <si>
    <t>Задача муниципальной программы Туруханского района: Реконструкция и ремонт мест, на которых установлены памятники воинам Великой Отечественной войны в населенных пунктах Туруханского района и создание условий по обеспечению ихсохранности. Благоустройство мест мемориальных обьектов. Увековечение памяти о ветеранах Великой Отечественной войны, захороненных на территории Туруханского района. Устройство отдельных элементов памяти (обелиски, стенды).</t>
  </si>
  <si>
    <t>Об утверждении порядка принятия решений о разработке муниципальных программ Туруханского района, их формирования и реализации</t>
  </si>
  <si>
    <t xml:space="preserve">Подпрограмма 2 </t>
  </si>
  <si>
    <t>Обустройство и восстановление воинских захоронений в рамках подпрограммы "Увековечение подвига жителей Туруханского района в Великой Отечественной войне" муниципальной программы "Увековечение памяти фронтовиков Великой Отечественной войны 1941-1945 годов на территории Туруханского района"</t>
  </si>
  <si>
    <t>Расходы на осуществление (возмещение) затрат, направленных на создание электронной книги памяти, в рамках подпрограммы "Сохранение исторической памяти ветеранов Великой Отечественной войны" муниципальной программы "Увековечивание памяти фронтовиков Великой Отечественной войны 1941-1945 годов"</t>
  </si>
  <si>
    <t>и значения показателей результативности подпрограммы 2</t>
  </si>
  <si>
    <t>мероприятий подпрограммы 1 «Сохранение исторической памяти ветеранов Великой Отечественной войне. »</t>
  </si>
  <si>
    <t>Цель муниципальной программы Туруханского района: Сохранение исторической памяти вкладе жителей Туруханского района в Победу в Великой Отечественной войне 1941-1945 годов.</t>
  </si>
  <si>
    <t>Задача муниципальной программы Туруханского района: Поддержка краеведческой работы, исторических выставок и экспозиций, проектов по исторической реконструкции. Поддержка общественных инициатов, направленных на сохранение памяти о героях Великой Отечественной войны 1941-1945 гг.</t>
  </si>
  <si>
    <r>
      <rPr>
        <sz val="14"/>
        <rFont val="Calibri"/>
        <family val="2"/>
      </rPr>
      <t>«</t>
    </r>
    <r>
      <rPr>
        <sz val="14"/>
        <rFont val="Times New Roman"/>
        <family val="2"/>
      </rPr>
      <t>Сохранение исторической памяти ветеранов Великой Отечественной войны.</t>
    </r>
    <r>
      <rPr>
        <sz val="14"/>
        <rFont val="Calibri"/>
        <family val="2"/>
      </rPr>
      <t>»</t>
    </r>
  </si>
  <si>
    <t>Сохранение жителями района памяти героического подвига односельчан-участников Великой Отечественной войны</t>
  </si>
  <si>
    <t xml:space="preserve">Управление культуры и молодежной политики администрации Туруханского района </t>
  </si>
  <si>
    <t>Количество восстановленных вринских захоронений</t>
  </si>
  <si>
    <t>Единица</t>
  </si>
  <si>
    <t>Ведомственная отчетность</t>
  </si>
  <si>
    <t>Количество имен погибших при защите Отечества на мемориальные сооружения воинских захоронений по месту захоронения</t>
  </si>
  <si>
    <t>Количество установленных мемориальных знаков</t>
  </si>
  <si>
    <t xml:space="preserve">Сохранение памяти о поколении победителей, привлечение внимания к историческим событиям и памятным датам.
 </t>
  </si>
  <si>
    <t>Увековечение памяти о ветеранах Великой Отечественной войны, захороненных на территории Туруханского района, устройство отдельных элементов памяти(обелиски, стенды)</t>
  </si>
  <si>
    <t>Приложение № 4</t>
  </si>
  <si>
    <t>1.4.</t>
  </si>
  <si>
    <t xml:space="preserve">Количество установленных стелл </t>
  </si>
  <si>
    <t xml:space="preserve">  Цель: Сохранение мемориальных сооружений, увековечивающих память о погибших в Великой Отечественной войне 1941-1945 годов.</t>
  </si>
  <si>
    <t xml:space="preserve"> Цель: Сохранение исторической памяти  вкладе жителей Туруханского района в Победу в Великой Отечественной войне 1941-1945 годов.</t>
  </si>
  <si>
    <t>Приложение №1
к подпрограмме 1 «Увековечение подвига жителей Туруханского района и Великой Отечественной войне.»</t>
  </si>
  <si>
    <t>Приложение №2
к подпрограмме 1 «Увековечение подвига жителей Туруханского района в Великой Отечественной войне»</t>
  </si>
  <si>
    <t>Приложение №1
к паспорту подпрограммы 2 «Сохранение исторической памяти ветеранов Великой Отечественной войны.»</t>
  </si>
  <si>
    <t xml:space="preserve">   Цель. Сохранение исторической памяти вклада жителей Туруханского района в Победу в Великой Отечественной войне 1941-1945 годов.</t>
  </si>
  <si>
    <t>Задача.Поддержка краеведческой работы, исторических выставок и экспозиций, проектов по исторической реконструкции. Поддержка общественных инициатив, направленных на сохранение                 памяти о героях Великой Отечественной войны 1941-1945гг.</t>
  </si>
  <si>
    <t>Приложение №2
к подпрограмме 2 «Сохранение исторической памяти ветеранов  Великой Отечественной войны»</t>
  </si>
  <si>
    <t>Приложение № 3</t>
  </si>
  <si>
    <t xml:space="preserve">к  муниципальной программе Туруханского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«Увековечение памяти фронтовиков Великой Отечественной войны 1941-1945 годов на территории Туруханского района.»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</si>
  <si>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«Увековечение памяти фронтовиков Великой Отечественной войны 1941-1945 годов на территории Туруханского района»</t>
  </si>
  <si>
    <t>0801</t>
  </si>
  <si>
    <t>15100L2990</t>
  </si>
  <si>
    <t>0113</t>
  </si>
  <si>
    <t>Управление жилищно-коммунального хозяйства и строительства</t>
  </si>
  <si>
    <t>1.1.3.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</si>
</sst>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(* #,##0.00_);_(* \(#,##0.00\);_(* &quot;-&quot;??_);_(@_)"/>
    <numFmt numFmtId="174" formatCode="#,##0.000"/>
    <numFmt numFmtId="175" formatCode="#,##0.000_ ;\-#,##0.000\ "/>
    <numFmt numFmtId="176" formatCode="#,##0_ ;\-#,##0\ "/>
    <numFmt numFmtId="177" formatCode="_-* #,##0.000\ _₽_-;\-* #,##0.000\ _₽_-;_-* &quot;-&quot;???\ _₽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2"/>
    </font>
    <font>
      <sz val="14"/>
      <name val="Times New Roman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name val="Times New Roman"/>
      <family val="2"/>
    </font>
    <font>
      <sz val="14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30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.5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.5"/>
      <color rgb="FF444444"/>
      <name val="Times New Roman"/>
      <family val="1"/>
    </font>
    <font>
      <sz val="12"/>
      <color rgb="FF000000"/>
      <name val="Times New Roman"/>
      <family val="1"/>
    </font>
    <font>
      <sz val="12"/>
      <color rgb="FF22272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174" fontId="2" fillId="33" borderId="10" xfId="61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172" fontId="3" fillId="33" borderId="0" xfId="61" applyNumberFormat="1" applyFont="1" applyFill="1" applyAlignment="1">
      <alignment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 horizontal="right" vertical="center"/>
    </xf>
    <xf numFmtId="174" fontId="4" fillId="33" borderId="10" xfId="61" applyNumberFormat="1" applyFont="1" applyFill="1" applyBorder="1" applyAlignment="1">
      <alignment vertical="center" wrapText="1"/>
    </xf>
    <xf numFmtId="0" fontId="2" fillId="33" borderId="10" xfId="42" applyFont="1" applyFill="1" applyBorder="1" applyAlignment="1">
      <alignment vertical="center" wrapText="1"/>
    </xf>
    <xf numFmtId="0" fontId="2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vertical="top" wrapText="1"/>
    </xf>
    <xf numFmtId="174" fontId="2" fillId="33" borderId="10" xfId="61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top" wrapText="1"/>
    </xf>
    <xf numFmtId="174" fontId="2" fillId="33" borderId="10" xfId="61" applyNumberFormat="1" applyFont="1" applyFill="1" applyBorder="1" applyAlignment="1">
      <alignment wrapText="1"/>
    </xf>
    <xf numFmtId="0" fontId="2" fillId="33" borderId="13" xfId="0" applyFont="1" applyFill="1" applyBorder="1" applyAlignment="1">
      <alignment horizontal="center" vertical="top" wrapText="1"/>
    </xf>
    <xf numFmtId="174" fontId="2" fillId="33" borderId="10" xfId="0" applyNumberFormat="1" applyFont="1" applyFill="1" applyBorder="1" applyAlignment="1">
      <alignment vertical="center" wrapText="1"/>
    </xf>
    <xf numFmtId="174" fontId="2" fillId="33" borderId="10" xfId="42" applyNumberFormat="1" applyFont="1" applyFill="1" applyBorder="1" applyAlignment="1">
      <alignment vertical="center" wrapText="1"/>
    </xf>
    <xf numFmtId="174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17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5" fontId="2" fillId="33" borderId="10" xfId="61" applyNumberFormat="1" applyFont="1" applyFill="1" applyBorder="1" applyAlignment="1">
      <alignment vertical="center" wrapText="1"/>
    </xf>
    <xf numFmtId="168" fontId="2" fillId="33" borderId="10" xfId="44" applyFont="1" applyFill="1" applyBorder="1" applyAlignment="1">
      <alignment vertical="center"/>
    </xf>
    <xf numFmtId="174" fontId="0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172" fontId="50" fillId="33" borderId="0" xfId="61" applyNumberFormat="1" applyFont="1" applyFill="1" applyAlignment="1">
      <alignment/>
    </xf>
    <xf numFmtId="0" fontId="7" fillId="33" borderId="14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2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51" fillId="34" borderId="0" xfId="0" applyFont="1" applyFill="1" applyAlignment="1">
      <alignment horizontal="left"/>
    </xf>
    <xf numFmtId="0" fontId="32" fillId="0" borderId="0" xfId="0" applyFont="1" applyAlignment="1">
      <alignment wrapText="1"/>
    </xf>
    <xf numFmtId="0" fontId="0" fillId="34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32" fillId="0" borderId="0" xfId="0" applyFont="1" applyAlignment="1">
      <alignment horizontal="justify" wrapText="1"/>
    </xf>
    <xf numFmtId="0" fontId="53" fillId="0" borderId="0" xfId="0" applyFont="1" applyAlignment="1">
      <alignment horizontal="justify"/>
    </xf>
    <xf numFmtId="0" fontId="32" fillId="34" borderId="0" xfId="0" applyFont="1" applyFill="1" applyBorder="1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1" fontId="2" fillId="33" borderId="10" xfId="61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9" fillId="33" borderId="0" xfId="0" applyFont="1" applyFill="1" applyAlignment="1">
      <alignment horizontal="left" vertical="center"/>
    </xf>
    <xf numFmtId="16" fontId="2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74" fontId="2" fillId="33" borderId="16" xfId="61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justify" vertical="center" wrapText="1"/>
    </xf>
    <xf numFmtId="174" fontId="2" fillId="33" borderId="13" xfId="61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174" fontId="4" fillId="33" borderId="10" xfId="61" applyNumberFormat="1" applyFont="1" applyFill="1" applyBorder="1" applyAlignment="1">
      <alignment horizontal="right" vertical="center" wrapText="1"/>
    </xf>
    <xf numFmtId="0" fontId="3" fillId="33" borderId="0" xfId="0" applyFont="1" applyFill="1" applyAlignment="1">
      <alignment vertical="center" wrapText="1"/>
    </xf>
    <xf numFmtId="2" fontId="3" fillId="33" borderId="0" xfId="0" applyNumberFormat="1" applyFont="1" applyFill="1" applyAlignment="1">
      <alignment vertical="center"/>
    </xf>
    <xf numFmtId="2" fontId="9" fillId="33" borderId="0" xfId="0" applyNumberFormat="1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174" fontId="0" fillId="0" borderId="10" xfId="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6" fontId="2" fillId="33" borderId="10" xfId="61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51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left"/>
    </xf>
    <xf numFmtId="0" fontId="32" fillId="34" borderId="0" xfId="0" applyFont="1" applyFill="1" applyBorder="1" applyAlignment="1">
      <alignment/>
    </xf>
    <xf numFmtId="0" fontId="51" fillId="0" borderId="10" xfId="0" applyFont="1" applyBorder="1" applyAlignment="1">
      <alignment horizontal="left" vertical="top" wrapText="1"/>
    </xf>
    <xf numFmtId="0" fontId="51" fillId="34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wrapText="1"/>
    </xf>
    <xf numFmtId="0" fontId="32" fillId="0" borderId="0" xfId="0" applyFont="1" applyAlignment="1">
      <alignment wrapText="1"/>
    </xf>
    <xf numFmtId="16" fontId="2" fillId="35" borderId="10" xfId="0" applyNumberFormat="1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justify"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174" fontId="0" fillId="35" borderId="10" xfId="0" applyNumberFormat="1" applyFont="1" applyFill="1" applyBorder="1" applyAlignment="1">
      <alignment horizontal="right" vertical="center" wrapText="1"/>
    </xf>
    <xf numFmtId="174" fontId="2" fillId="35" borderId="16" xfId="61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1" fillId="34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wrapText="1"/>
    </xf>
    <xf numFmtId="0" fontId="32" fillId="0" borderId="0" xfId="0" applyFont="1" applyAlignment="1">
      <alignment horizontal="justify" wrapText="1"/>
    </xf>
    <xf numFmtId="0" fontId="32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32" fillId="34" borderId="0" xfId="0" applyFont="1" applyFill="1" applyBorder="1" applyAlignment="1">
      <alignment/>
    </xf>
    <xf numFmtId="0" fontId="51" fillId="34" borderId="0" xfId="0" applyFont="1" applyFill="1" applyAlignment="1">
      <alignment horizontal="left"/>
    </xf>
    <xf numFmtId="0" fontId="51" fillId="0" borderId="17" xfId="0" applyFont="1" applyBorder="1" applyAlignment="1">
      <alignment horizontal="center" vertical="top" wrapText="1"/>
    </xf>
    <xf numFmtId="0" fontId="51" fillId="0" borderId="18" xfId="0" applyFont="1" applyBorder="1" applyAlignment="1">
      <alignment horizontal="center" vertical="top" wrapText="1"/>
    </xf>
    <xf numFmtId="0" fontId="51" fillId="0" borderId="19" xfId="0" applyFont="1" applyBorder="1" applyAlignment="1">
      <alignment horizontal="center" vertical="top" wrapText="1"/>
    </xf>
    <xf numFmtId="0" fontId="51" fillId="0" borderId="20" xfId="0" applyFont="1" applyBorder="1" applyAlignment="1">
      <alignment horizontal="center" vertical="top" wrapText="1"/>
    </xf>
    <xf numFmtId="0" fontId="51" fillId="0" borderId="21" xfId="0" applyFont="1" applyBorder="1" applyAlignment="1">
      <alignment horizontal="center" vertical="top" wrapText="1"/>
    </xf>
    <xf numFmtId="0" fontId="51" fillId="0" borderId="22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center" vertical="top" wrapText="1"/>
    </xf>
    <xf numFmtId="0" fontId="51" fillId="0" borderId="23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51" fillId="34" borderId="0" xfId="0" applyFont="1" applyFill="1" applyAlignment="1">
      <alignment horizontal="justify"/>
    </xf>
    <xf numFmtId="0" fontId="4" fillId="33" borderId="15" xfId="54" applyFont="1" applyFill="1" applyBorder="1" applyAlignment="1">
      <alignment horizontal="left" vertical="center" wrapText="1"/>
      <protection/>
    </xf>
    <xf numFmtId="0" fontId="4" fillId="33" borderId="23" xfId="54" applyFont="1" applyFill="1" applyBorder="1" applyAlignment="1">
      <alignment horizontal="left" vertical="center" wrapText="1"/>
      <protection/>
    </xf>
    <xf numFmtId="0" fontId="4" fillId="33" borderId="16" xfId="54" applyFont="1" applyFill="1" applyBorder="1" applyAlignment="1">
      <alignment horizontal="left" vertical="center" wrapText="1"/>
      <protection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3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="60" zoomScalePageLayoutView="0" workbookViewId="0" topLeftCell="A1">
      <selection activeCell="D40" sqref="D40"/>
    </sheetView>
  </sheetViews>
  <sheetFormatPr defaultColWidth="9.00390625" defaultRowHeight="15.75"/>
  <cols>
    <col min="2" max="2" width="48.50390625" style="0" customWidth="1"/>
    <col min="3" max="3" width="9.00390625" style="0" hidden="1" customWidth="1"/>
    <col min="5" max="5" width="14.875" style="0" customWidth="1"/>
    <col min="6" max="6" width="15.00390625" style="0" customWidth="1"/>
    <col min="7" max="8" width="15.875" style="0" customWidth="1"/>
  </cols>
  <sheetData>
    <row r="2" spans="1:15" ht="155.25" customHeight="1">
      <c r="A2" s="38"/>
      <c r="B2" s="113"/>
      <c r="C2" s="113"/>
      <c r="D2" s="39"/>
      <c r="E2" s="39"/>
      <c r="F2" s="109" t="s">
        <v>46</v>
      </c>
      <c r="G2" s="109"/>
      <c r="H2" s="97"/>
      <c r="I2" s="40"/>
      <c r="J2" s="39"/>
      <c r="K2" s="39"/>
      <c r="L2" s="39"/>
      <c r="M2" s="113"/>
      <c r="N2" s="113"/>
      <c r="O2" s="41"/>
    </row>
    <row r="3" spans="1:15" ht="15.75">
      <c r="A3" s="42"/>
      <c r="B3" s="113"/>
      <c r="C3" s="113"/>
      <c r="D3" s="39"/>
      <c r="E3" s="39"/>
      <c r="F3" s="39"/>
      <c r="G3" s="43"/>
      <c r="H3" s="43"/>
      <c r="I3" s="111"/>
      <c r="J3" s="111"/>
      <c r="K3" s="111"/>
      <c r="L3" s="111"/>
      <c r="M3" s="111"/>
      <c r="N3" s="111"/>
      <c r="O3" s="41"/>
    </row>
    <row r="4" spans="1:15" ht="15.75">
      <c r="A4" s="42"/>
      <c r="B4" s="113"/>
      <c r="C4" s="113"/>
      <c r="D4" s="39"/>
      <c r="E4" s="39"/>
      <c r="F4" s="39"/>
      <c r="G4" s="39"/>
      <c r="H4" s="94"/>
      <c r="I4" s="39"/>
      <c r="J4" s="39"/>
      <c r="K4" s="39"/>
      <c r="L4" s="39"/>
      <c r="M4" s="113"/>
      <c r="N4" s="113"/>
      <c r="O4" s="41"/>
    </row>
    <row r="5" spans="1:15" ht="15.75">
      <c r="A5" s="42"/>
      <c r="B5" s="113"/>
      <c r="C5" s="113"/>
      <c r="D5" s="39"/>
      <c r="E5" s="39"/>
      <c r="F5" s="39"/>
      <c r="G5" s="39"/>
      <c r="H5" s="94"/>
      <c r="I5" s="39"/>
      <c r="J5" s="39"/>
      <c r="K5" s="39"/>
      <c r="L5" s="39"/>
      <c r="M5" s="113"/>
      <c r="N5" s="113"/>
      <c r="O5" s="41"/>
    </row>
    <row r="6" spans="1:15" ht="18.75">
      <c r="A6" s="128" t="s">
        <v>47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44"/>
      <c r="O6" s="41"/>
    </row>
    <row r="7" spans="1:15" ht="18.75">
      <c r="A7" s="115" t="s">
        <v>48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44"/>
      <c r="O7" s="41"/>
    </row>
    <row r="8" spans="1:15" ht="18.75">
      <c r="A8" s="115" t="s">
        <v>49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44"/>
      <c r="O8" s="41"/>
    </row>
    <row r="9" spans="1:15" ht="18.75">
      <c r="A9" s="115" t="s">
        <v>50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44"/>
      <c r="O9" s="41"/>
    </row>
    <row r="10" spans="1:15" ht="15.75">
      <c r="A10" s="38"/>
      <c r="B10" s="114"/>
      <c r="C10" s="114"/>
      <c r="D10" s="46"/>
      <c r="E10" s="38"/>
      <c r="F10" s="38"/>
      <c r="G10" s="46"/>
      <c r="H10" s="95"/>
      <c r="I10" s="38"/>
      <c r="J10" s="38"/>
      <c r="K10" s="38"/>
      <c r="L10" s="38"/>
      <c r="M10" s="112"/>
      <c r="N10" s="112"/>
      <c r="O10" s="41"/>
    </row>
    <row r="11" spans="1:8" ht="42.75" customHeight="1">
      <c r="A11" s="110" t="s">
        <v>6</v>
      </c>
      <c r="B11" s="110" t="s">
        <v>3</v>
      </c>
      <c r="C11" s="110"/>
      <c r="D11" s="110" t="s">
        <v>1</v>
      </c>
      <c r="E11" s="116" t="s">
        <v>4</v>
      </c>
      <c r="F11" s="117"/>
      <c r="G11" s="117"/>
      <c r="H11" s="118"/>
    </row>
    <row r="12" spans="1:8" ht="19.5" customHeight="1">
      <c r="A12" s="110"/>
      <c r="B12" s="110"/>
      <c r="C12" s="110"/>
      <c r="D12" s="110"/>
      <c r="E12" s="119"/>
      <c r="F12" s="120"/>
      <c r="G12" s="120"/>
      <c r="H12" s="121"/>
    </row>
    <row r="13" spans="1:8" ht="15.75">
      <c r="A13" s="110"/>
      <c r="B13" s="110"/>
      <c r="C13" s="110"/>
      <c r="D13" s="87"/>
      <c r="E13" s="98" t="s">
        <v>44</v>
      </c>
      <c r="F13" s="87" t="s">
        <v>45</v>
      </c>
      <c r="G13" s="87" t="s">
        <v>51</v>
      </c>
      <c r="H13" s="98" t="s">
        <v>69</v>
      </c>
    </row>
    <row r="14" spans="1:8" ht="15.75">
      <c r="A14" s="110"/>
      <c r="B14" s="110"/>
      <c r="C14" s="110"/>
      <c r="D14" s="87"/>
      <c r="E14" s="87"/>
      <c r="F14" s="87"/>
      <c r="G14" s="88"/>
      <c r="H14" s="88"/>
    </row>
    <row r="15" spans="1:15" ht="45.75" customHeight="1">
      <c r="A15" s="123" t="s">
        <v>124</v>
      </c>
      <c r="B15" s="124"/>
      <c r="C15" s="124"/>
      <c r="D15" s="124"/>
      <c r="E15" s="124"/>
      <c r="F15" s="124"/>
      <c r="G15" s="124"/>
      <c r="H15" s="125"/>
      <c r="I15" s="111"/>
      <c r="J15" s="111"/>
      <c r="K15" s="111"/>
      <c r="L15" s="111"/>
      <c r="M15" s="111"/>
      <c r="N15" s="111"/>
      <c r="O15" s="127"/>
    </row>
    <row r="16" spans="1:15" ht="18.75">
      <c r="A16" s="126"/>
      <c r="B16" s="126"/>
      <c r="C16" s="126"/>
      <c r="D16" s="126"/>
      <c r="E16" s="126"/>
      <c r="F16" s="126"/>
      <c r="G16" s="126"/>
      <c r="H16" s="126"/>
      <c r="I16" s="111"/>
      <c r="J16" s="111"/>
      <c r="K16" s="111"/>
      <c r="L16" s="111"/>
      <c r="M16" s="111"/>
      <c r="N16" s="111"/>
      <c r="O16" s="127"/>
    </row>
    <row r="17" spans="1:13" ht="131.25" customHeight="1">
      <c r="A17" s="89" t="s">
        <v>52</v>
      </c>
      <c r="B17" s="122" t="s">
        <v>53</v>
      </c>
      <c r="C17" s="122"/>
      <c r="D17" s="90" t="s">
        <v>54</v>
      </c>
      <c r="E17" s="90">
        <v>10</v>
      </c>
      <c r="F17" s="90">
        <v>14</v>
      </c>
      <c r="G17" s="90">
        <v>17</v>
      </c>
      <c r="H17" s="90">
        <v>17</v>
      </c>
      <c r="I17" s="111"/>
      <c r="J17" s="111"/>
      <c r="K17" s="111"/>
      <c r="L17" s="111"/>
      <c r="M17" s="41"/>
    </row>
    <row r="18" spans="1:15" ht="37.5" customHeight="1">
      <c r="A18" s="126" t="s">
        <v>125</v>
      </c>
      <c r="B18" s="126"/>
      <c r="C18" s="126"/>
      <c r="D18" s="126"/>
      <c r="E18" s="126"/>
      <c r="F18" s="126"/>
      <c r="G18" s="126"/>
      <c r="H18" s="126"/>
      <c r="I18" s="111"/>
      <c r="J18" s="111"/>
      <c r="K18" s="111"/>
      <c r="L18" s="111"/>
      <c r="M18" s="111"/>
      <c r="N18" s="111"/>
      <c r="O18" s="41"/>
    </row>
    <row r="19" spans="1:13" ht="59.25" customHeight="1">
      <c r="A19" s="89" t="s">
        <v>55</v>
      </c>
      <c r="B19" s="89" t="s">
        <v>56</v>
      </c>
      <c r="C19" s="122" t="s">
        <v>54</v>
      </c>
      <c r="D19" s="122"/>
      <c r="E19" s="89">
        <v>50</v>
      </c>
      <c r="F19" s="89">
        <v>60</v>
      </c>
      <c r="G19" s="89">
        <v>70</v>
      </c>
      <c r="H19" s="96">
        <v>70</v>
      </c>
      <c r="I19" s="111"/>
      <c r="J19" s="111"/>
      <c r="K19" s="111"/>
      <c r="L19" s="111"/>
      <c r="M19" s="41"/>
    </row>
    <row r="20" spans="1:13" ht="59.25" customHeight="1">
      <c r="A20" s="89" t="s">
        <v>57</v>
      </c>
      <c r="B20" s="89" t="s">
        <v>58</v>
      </c>
      <c r="C20" s="122" t="s">
        <v>59</v>
      </c>
      <c r="D20" s="122"/>
      <c r="E20" s="89">
        <v>5</v>
      </c>
      <c r="F20" s="89">
        <v>7</v>
      </c>
      <c r="G20" s="89">
        <v>8</v>
      </c>
      <c r="H20" s="96">
        <v>8</v>
      </c>
      <c r="I20" s="111"/>
      <c r="J20" s="111"/>
      <c r="K20" s="111"/>
      <c r="L20" s="111"/>
      <c r="M20" s="41"/>
    </row>
    <row r="21" spans="1:15" ht="15.75">
      <c r="A21" s="41"/>
      <c r="B21" s="41"/>
      <c r="C21" s="41"/>
      <c r="D21" s="41"/>
      <c r="E21" s="41"/>
      <c r="F21" s="41"/>
      <c r="G21" s="41"/>
      <c r="H21" s="99"/>
      <c r="I21" s="41"/>
      <c r="J21" s="41"/>
      <c r="K21" s="41"/>
      <c r="L21" s="41"/>
      <c r="M21" s="41"/>
      <c r="N21" s="41"/>
      <c r="O21" s="44"/>
    </row>
    <row r="22" ht="15.75">
      <c r="A22" s="45"/>
    </row>
  </sheetData>
  <sheetProtection/>
  <mergeCells count="31">
    <mergeCell ref="M4:N4"/>
    <mergeCell ref="M5:N5"/>
    <mergeCell ref="A6:M6"/>
    <mergeCell ref="B4:C4"/>
    <mergeCell ref="A7:M7"/>
    <mergeCell ref="A16:H16"/>
    <mergeCell ref="A9:M9"/>
    <mergeCell ref="B11:C14"/>
    <mergeCell ref="O15:O16"/>
    <mergeCell ref="B17:C17"/>
    <mergeCell ref="I17:L17"/>
    <mergeCell ref="B3:C3"/>
    <mergeCell ref="A8:M8"/>
    <mergeCell ref="E11:H12"/>
    <mergeCell ref="C20:D20"/>
    <mergeCell ref="C19:D19"/>
    <mergeCell ref="I20:L20"/>
    <mergeCell ref="I19:L19"/>
    <mergeCell ref="D11:D12"/>
    <mergeCell ref="A15:H15"/>
    <mergeCell ref="A18:H18"/>
    <mergeCell ref="F2:G2"/>
    <mergeCell ref="A11:A14"/>
    <mergeCell ref="I3:N3"/>
    <mergeCell ref="M10:N10"/>
    <mergeCell ref="B2:C2"/>
    <mergeCell ref="I18:N18"/>
    <mergeCell ref="M2:N2"/>
    <mergeCell ref="I15:N16"/>
    <mergeCell ref="B10:C10"/>
    <mergeCell ref="B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4">
      <selection activeCell="A11" sqref="A11"/>
    </sheetView>
  </sheetViews>
  <sheetFormatPr defaultColWidth="9.00390625" defaultRowHeight="15.75"/>
  <cols>
    <col min="1" max="1" width="5.375" style="35" customWidth="1"/>
    <col min="2" max="2" width="40.00390625" style="7" customWidth="1"/>
    <col min="3" max="3" width="11.50390625" style="35" customWidth="1"/>
    <col min="4" max="4" width="14.875" style="7" customWidth="1"/>
    <col min="5" max="5" width="12.00390625" style="7" customWidth="1"/>
    <col min="6" max="6" width="14.25390625" style="7" customWidth="1"/>
    <col min="7" max="7" width="13.125" style="7" customWidth="1"/>
    <col min="8" max="8" width="13.75390625" style="7" customWidth="1"/>
    <col min="9" max="9" width="9.00390625" style="7" customWidth="1"/>
    <col min="10" max="16384" width="9.00390625" style="7" customWidth="1"/>
  </cols>
  <sheetData>
    <row r="1" spans="6:8" ht="93.75" customHeight="1">
      <c r="F1" s="133" t="s">
        <v>126</v>
      </c>
      <c r="G1" s="134"/>
      <c r="H1" s="134"/>
    </row>
    <row r="2" spans="1:8" ht="18.75">
      <c r="A2" s="135" t="s">
        <v>64</v>
      </c>
      <c r="B2" s="135"/>
      <c r="C2" s="135"/>
      <c r="D2" s="135"/>
      <c r="E2" s="135"/>
      <c r="F2" s="135"/>
      <c r="G2" s="135"/>
      <c r="H2" s="50"/>
    </row>
    <row r="3" spans="1:8" ht="18.75">
      <c r="A3" s="136" t="s">
        <v>65</v>
      </c>
      <c r="B3" s="135"/>
      <c r="C3" s="135"/>
      <c r="D3" s="135"/>
      <c r="E3" s="135"/>
      <c r="F3" s="135"/>
      <c r="G3" s="135"/>
      <c r="H3" s="50"/>
    </row>
    <row r="4" spans="1:8" ht="36" customHeight="1">
      <c r="A4" s="136" t="s">
        <v>72</v>
      </c>
      <c r="B4" s="135"/>
      <c r="C4" s="135"/>
      <c r="D4" s="135"/>
      <c r="E4" s="135"/>
      <c r="F4" s="135"/>
      <c r="G4" s="135"/>
      <c r="H4" s="50"/>
    </row>
    <row r="5" ht="18.75">
      <c r="A5" s="50"/>
    </row>
    <row r="6" spans="1:9" ht="15.75" customHeight="1">
      <c r="A6" s="137" t="s">
        <v>6</v>
      </c>
      <c r="B6" s="137" t="s">
        <v>66</v>
      </c>
      <c r="C6" s="137" t="s">
        <v>1</v>
      </c>
      <c r="D6" s="137" t="s">
        <v>67</v>
      </c>
      <c r="E6" s="137" t="s">
        <v>68</v>
      </c>
      <c r="F6" s="137"/>
      <c r="G6" s="137"/>
      <c r="H6" s="137"/>
      <c r="I6" s="51"/>
    </row>
    <row r="7" spans="1:8" ht="15.75">
      <c r="A7" s="137"/>
      <c r="B7" s="137"/>
      <c r="C7" s="137"/>
      <c r="D7" s="137"/>
      <c r="E7" s="49" t="s">
        <v>44</v>
      </c>
      <c r="F7" s="49" t="s">
        <v>45</v>
      </c>
      <c r="G7" s="49" t="s">
        <v>51</v>
      </c>
      <c r="H7" s="49" t="s">
        <v>69</v>
      </c>
    </row>
    <row r="8" spans="1:8" ht="15.75">
      <c r="A8" s="49">
        <v>1</v>
      </c>
      <c r="B8" s="49">
        <v>2</v>
      </c>
      <c r="C8" s="49">
        <v>3</v>
      </c>
      <c r="D8" s="49">
        <v>4</v>
      </c>
      <c r="E8" s="49">
        <v>6</v>
      </c>
      <c r="F8" s="49">
        <v>7</v>
      </c>
      <c r="G8" s="49">
        <v>8</v>
      </c>
      <c r="H8" s="49">
        <v>9</v>
      </c>
    </row>
    <row r="9" spans="1:8" ht="30" customHeight="1">
      <c r="A9" s="129" t="str">
        <f>'Пр2 к пп1'!A10</f>
        <v>Цель. Сохранение мемориальных сооружений, увековечивающих память о погибших в Великой Отечественной войне.</v>
      </c>
      <c r="B9" s="130"/>
      <c r="C9" s="130"/>
      <c r="D9" s="130"/>
      <c r="E9" s="130"/>
      <c r="F9" s="130"/>
      <c r="G9" s="130"/>
      <c r="H9" s="131"/>
    </row>
    <row r="10" spans="1:8" ht="38.25" customHeight="1">
      <c r="A10" s="129" t="str">
        <f>'Пр2 к пп1'!A11</f>
        <v>Задача.Реконструкция и ремонт мест, на которых установлены памятники воинам Великой Отечественной войны в населенных пунктах турханского района и создание условий по обеспечению их сохранности. Благоустройство мест мемориальных обьектов.</v>
      </c>
      <c r="B10" s="130"/>
      <c r="C10" s="130"/>
      <c r="D10" s="130"/>
      <c r="E10" s="130"/>
      <c r="F10" s="130"/>
      <c r="G10" s="130"/>
      <c r="H10" s="131"/>
    </row>
    <row r="11" spans="1:8" ht="36.75" customHeight="1">
      <c r="A11" s="84" t="s">
        <v>2</v>
      </c>
      <c r="B11" s="52" t="s">
        <v>123</v>
      </c>
      <c r="C11" s="84" t="s">
        <v>115</v>
      </c>
      <c r="D11" s="84" t="s">
        <v>116</v>
      </c>
      <c r="E11" s="83">
        <v>5</v>
      </c>
      <c r="F11" s="83">
        <v>7</v>
      </c>
      <c r="G11" s="83">
        <v>8</v>
      </c>
      <c r="H11" s="83">
        <v>0</v>
      </c>
    </row>
    <row r="12" spans="1:8" ht="38.25" customHeight="1">
      <c r="A12" s="84" t="s">
        <v>35</v>
      </c>
      <c r="B12" s="52" t="s">
        <v>114</v>
      </c>
      <c r="C12" s="82" t="s">
        <v>115</v>
      </c>
      <c r="D12" s="82" t="s">
        <v>116</v>
      </c>
      <c r="E12" s="83">
        <v>1</v>
      </c>
      <c r="F12" s="83">
        <v>2</v>
      </c>
      <c r="G12" s="83">
        <v>0</v>
      </c>
      <c r="H12" s="83">
        <v>0</v>
      </c>
    </row>
    <row r="13" spans="1:8" ht="60.75" customHeight="1">
      <c r="A13" s="84" t="s">
        <v>70</v>
      </c>
      <c r="B13" s="52" t="s">
        <v>117</v>
      </c>
      <c r="C13" s="49" t="s">
        <v>115</v>
      </c>
      <c r="D13" s="49" t="s">
        <v>116</v>
      </c>
      <c r="E13" s="53">
        <v>0</v>
      </c>
      <c r="F13" s="53">
        <v>0</v>
      </c>
      <c r="G13" s="53">
        <v>0</v>
      </c>
      <c r="H13" s="53">
        <v>0</v>
      </c>
    </row>
    <row r="14" spans="1:8" ht="37.5" customHeight="1">
      <c r="A14" s="84" t="s">
        <v>122</v>
      </c>
      <c r="B14" s="54" t="s">
        <v>118</v>
      </c>
      <c r="C14" s="82" t="s">
        <v>115</v>
      </c>
      <c r="D14" s="82" t="s">
        <v>116</v>
      </c>
      <c r="E14" s="53">
        <v>1</v>
      </c>
      <c r="F14" s="53">
        <v>2</v>
      </c>
      <c r="G14" s="53">
        <v>0</v>
      </c>
      <c r="H14" s="53">
        <v>0</v>
      </c>
    </row>
    <row r="15" ht="18.75">
      <c r="A15" s="50"/>
    </row>
    <row r="16" ht="18.75">
      <c r="A16" s="50"/>
    </row>
    <row r="19" spans="1:6" ht="15.75">
      <c r="A19" s="132" t="s">
        <v>71</v>
      </c>
      <c r="B19" s="132"/>
      <c r="C19" s="132"/>
      <c r="D19" s="132"/>
      <c r="E19" s="132"/>
      <c r="F19" s="132"/>
    </row>
    <row r="20" spans="1:6" ht="15.75">
      <c r="A20" s="132"/>
      <c r="B20" s="132"/>
      <c r="C20" s="132"/>
      <c r="D20" s="132"/>
      <c r="E20" s="132"/>
      <c r="F20" s="132"/>
    </row>
    <row r="21" spans="1:8" ht="15.75">
      <c r="A21" s="132"/>
      <c r="B21" s="132"/>
      <c r="C21" s="132"/>
      <c r="D21" s="132"/>
      <c r="E21" s="132"/>
      <c r="F21" s="132"/>
      <c r="G21" s="55"/>
      <c r="H21" s="55"/>
    </row>
    <row r="22" spans="1:6" ht="15.75">
      <c r="A22" s="132"/>
      <c r="B22" s="132"/>
      <c r="C22" s="132"/>
      <c r="D22" s="132"/>
      <c r="E22" s="132"/>
      <c r="F22" s="132"/>
    </row>
    <row r="23" spans="1:6" ht="15.75">
      <c r="A23" s="132"/>
      <c r="B23" s="132"/>
      <c r="C23" s="132"/>
      <c r="D23" s="132"/>
      <c r="E23" s="132"/>
      <c r="F23" s="132"/>
    </row>
    <row r="24" spans="1:6" ht="15.75">
      <c r="A24" s="132"/>
      <c r="B24" s="132"/>
      <c r="C24" s="132"/>
      <c r="D24" s="132"/>
      <c r="E24" s="132"/>
      <c r="F24" s="132"/>
    </row>
    <row r="25" spans="1:6" ht="15.75">
      <c r="A25" s="132"/>
      <c r="B25" s="132"/>
      <c r="C25" s="132"/>
      <c r="D25" s="132"/>
      <c r="E25" s="132"/>
      <c r="F25" s="132"/>
    </row>
    <row r="26" spans="1:6" ht="15.75">
      <c r="A26" s="132"/>
      <c r="B26" s="132"/>
      <c r="C26" s="132"/>
      <c r="D26" s="132"/>
      <c r="E26" s="132"/>
      <c r="F26" s="132"/>
    </row>
    <row r="27" spans="1:6" ht="15.75">
      <c r="A27" s="132"/>
      <c r="B27" s="132"/>
      <c r="C27" s="132"/>
      <c r="D27" s="132"/>
      <c r="E27" s="132"/>
      <c r="F27" s="132"/>
    </row>
    <row r="28" spans="1:6" ht="15.75">
      <c r="A28" s="132"/>
      <c r="B28" s="132"/>
      <c r="C28" s="132"/>
      <c r="D28" s="132"/>
      <c r="E28" s="132"/>
      <c r="F28" s="132"/>
    </row>
    <row r="29" spans="1:6" ht="15.75">
      <c r="A29" s="132"/>
      <c r="B29" s="132"/>
      <c r="C29" s="132"/>
      <c r="D29" s="132"/>
      <c r="E29" s="132"/>
      <c r="F29" s="132"/>
    </row>
  </sheetData>
  <sheetProtection/>
  <mergeCells count="12">
    <mergeCell ref="D6:D7"/>
    <mergeCell ref="E6:H6"/>
    <mergeCell ref="A9:H9"/>
    <mergeCell ref="A10:H10"/>
    <mergeCell ref="A19:F29"/>
    <mergeCell ref="F1:H1"/>
    <mergeCell ref="A2:G2"/>
    <mergeCell ref="A3:G3"/>
    <mergeCell ref="A4:G4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landscape" paperSize="9" scale="96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7">
      <selection activeCell="F17" sqref="F17"/>
    </sheetView>
  </sheetViews>
  <sheetFormatPr defaultColWidth="9.00390625" defaultRowHeight="15.75"/>
  <cols>
    <col min="1" max="1" width="4.75390625" style="50" customWidth="1"/>
    <col min="2" max="2" width="43.75390625" style="56" customWidth="1"/>
    <col min="3" max="3" width="18.50390625" style="56" customWidth="1"/>
    <col min="4" max="5" width="7.375" style="56" customWidth="1"/>
    <col min="6" max="6" width="17.75390625" style="56" customWidth="1"/>
    <col min="7" max="7" width="5.75390625" style="56" customWidth="1"/>
    <col min="8" max="10" width="13.75390625" style="56" bestFit="1" customWidth="1"/>
    <col min="11" max="11" width="20.00390625" style="56" customWidth="1"/>
    <col min="12" max="12" width="24.50390625" style="56" customWidth="1"/>
    <col min="13" max="16384" width="9.00390625" style="56" customWidth="1"/>
  </cols>
  <sheetData>
    <row r="1" spans="11:12" ht="99.75" customHeight="1">
      <c r="K1" s="134" t="s">
        <v>127</v>
      </c>
      <c r="L1" s="134"/>
    </row>
    <row r="4" spans="1:12" ht="18.75">
      <c r="A4" s="135" t="s">
        <v>64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ht="18.75">
      <c r="A5" s="135" t="s">
        <v>78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7" spans="1:12" ht="18.75" customHeight="1">
      <c r="A7" s="137" t="s">
        <v>6</v>
      </c>
      <c r="B7" s="137" t="s">
        <v>73</v>
      </c>
      <c r="C7" s="137" t="s">
        <v>13</v>
      </c>
      <c r="D7" s="137" t="s">
        <v>11</v>
      </c>
      <c r="E7" s="137"/>
      <c r="F7" s="137"/>
      <c r="G7" s="137"/>
      <c r="H7" s="138"/>
      <c r="I7" s="138"/>
      <c r="J7" s="138"/>
      <c r="K7" s="139"/>
      <c r="L7" s="137" t="s">
        <v>74</v>
      </c>
    </row>
    <row r="8" spans="1:12" ht="117.75" customHeight="1">
      <c r="A8" s="137"/>
      <c r="B8" s="137"/>
      <c r="C8" s="137"/>
      <c r="D8" s="49" t="s">
        <v>13</v>
      </c>
      <c r="E8" s="49" t="s">
        <v>14</v>
      </c>
      <c r="F8" s="49" t="s">
        <v>15</v>
      </c>
      <c r="G8" s="49" t="s">
        <v>16</v>
      </c>
      <c r="H8" s="49">
        <v>2023</v>
      </c>
      <c r="I8" s="49">
        <v>2024</v>
      </c>
      <c r="J8" s="49">
        <v>2025</v>
      </c>
      <c r="K8" s="49" t="s">
        <v>75</v>
      </c>
      <c r="L8" s="137"/>
    </row>
    <row r="9" spans="1:12" ht="18.75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9</v>
      </c>
      <c r="I9" s="49">
        <v>10</v>
      </c>
      <c r="J9" s="49">
        <v>11</v>
      </c>
      <c r="K9" s="49">
        <v>12</v>
      </c>
      <c r="L9" s="49">
        <v>13</v>
      </c>
    </row>
    <row r="10" spans="1:12" s="57" customFormat="1" ht="27.75" customHeight="1">
      <c r="A10" s="140" t="s">
        <v>79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2"/>
    </row>
    <row r="11" spans="1:12" s="57" customFormat="1" ht="33" customHeight="1">
      <c r="A11" s="140" t="s">
        <v>80</v>
      </c>
      <c r="B11" s="141"/>
      <c r="C11" s="141"/>
      <c r="D11" s="141"/>
      <c r="E11" s="141"/>
      <c r="F11" s="141"/>
      <c r="G11" s="141"/>
      <c r="H11" s="143"/>
      <c r="I11" s="143"/>
      <c r="J11" s="143"/>
      <c r="K11" s="141"/>
      <c r="L11" s="142"/>
    </row>
    <row r="12" spans="1:12" ht="111.75" customHeight="1">
      <c r="A12" s="58" t="s">
        <v>2</v>
      </c>
      <c r="B12" s="59" t="s">
        <v>81</v>
      </c>
      <c r="C12" s="5" t="s">
        <v>37</v>
      </c>
      <c r="D12" s="49">
        <v>242</v>
      </c>
      <c r="E12" s="60" t="s">
        <v>76</v>
      </c>
      <c r="F12" s="49">
        <v>1510084640</v>
      </c>
      <c r="G12" s="61">
        <v>244</v>
      </c>
      <c r="H12" s="76">
        <v>3600</v>
      </c>
      <c r="I12" s="76">
        <v>0</v>
      </c>
      <c r="J12" s="76">
        <v>0</v>
      </c>
      <c r="K12" s="62">
        <f>SUM(H12:J12)</f>
        <v>3600</v>
      </c>
      <c r="L12" s="63" t="s">
        <v>120</v>
      </c>
    </row>
    <row r="13" spans="1:12" ht="128.25" customHeight="1">
      <c r="A13" s="58" t="s">
        <v>35</v>
      </c>
      <c r="B13" s="64" t="s">
        <v>105</v>
      </c>
      <c r="C13" s="5" t="s">
        <v>113</v>
      </c>
      <c r="D13" s="49">
        <v>244</v>
      </c>
      <c r="E13" s="60" t="s">
        <v>76</v>
      </c>
      <c r="F13" s="72" t="s">
        <v>136</v>
      </c>
      <c r="G13" s="49">
        <v>540</v>
      </c>
      <c r="H13" s="65">
        <v>194.22</v>
      </c>
      <c r="I13" s="65">
        <v>0</v>
      </c>
      <c r="J13" s="65">
        <v>0</v>
      </c>
      <c r="K13" s="62">
        <f>SUM(H13:J13)</f>
        <v>194.22</v>
      </c>
      <c r="L13" s="63" t="s">
        <v>112</v>
      </c>
    </row>
    <row r="14" spans="1:12" ht="128.25" customHeight="1">
      <c r="A14" s="58" t="s">
        <v>70</v>
      </c>
      <c r="B14" s="64" t="s">
        <v>105</v>
      </c>
      <c r="C14" s="5" t="s">
        <v>113</v>
      </c>
      <c r="D14" s="93">
        <v>244</v>
      </c>
      <c r="E14" s="60" t="s">
        <v>76</v>
      </c>
      <c r="F14" s="93">
        <v>1510084850</v>
      </c>
      <c r="G14" s="93">
        <v>540</v>
      </c>
      <c r="H14" s="65">
        <v>78</v>
      </c>
      <c r="I14" s="65">
        <v>0</v>
      </c>
      <c r="J14" s="65">
        <v>0</v>
      </c>
      <c r="K14" s="62">
        <f>SUM(H14:J14)</f>
        <v>78</v>
      </c>
      <c r="L14" s="63" t="s">
        <v>112</v>
      </c>
    </row>
    <row r="15" spans="1:12" ht="120" customHeight="1">
      <c r="A15" s="100" t="s">
        <v>122</v>
      </c>
      <c r="B15" s="101" t="s">
        <v>81</v>
      </c>
      <c r="C15" s="102" t="s">
        <v>138</v>
      </c>
      <c r="D15" s="103">
        <v>247</v>
      </c>
      <c r="E15" s="104" t="s">
        <v>137</v>
      </c>
      <c r="F15" s="103">
        <v>1510084640</v>
      </c>
      <c r="G15" s="105">
        <v>540</v>
      </c>
      <c r="H15" s="106">
        <v>4000</v>
      </c>
      <c r="I15" s="106">
        <v>0</v>
      </c>
      <c r="J15" s="106">
        <v>0</v>
      </c>
      <c r="K15" s="107">
        <f>SUM(H15:J15)</f>
        <v>4000</v>
      </c>
      <c r="L15" s="63" t="s">
        <v>120</v>
      </c>
    </row>
    <row r="16" spans="1:12" s="69" customFormat="1" ht="18.75">
      <c r="A16" s="66"/>
      <c r="B16" s="5" t="s">
        <v>77</v>
      </c>
      <c r="C16" s="66" t="s">
        <v>18</v>
      </c>
      <c r="D16" s="66" t="s">
        <v>18</v>
      </c>
      <c r="E16" s="66" t="s">
        <v>18</v>
      </c>
      <c r="F16" s="66" t="s">
        <v>18</v>
      </c>
      <c r="G16" s="67" t="s">
        <v>18</v>
      </c>
      <c r="H16" s="68">
        <f>SUM(H12:H15)</f>
        <v>7872.219999999999</v>
      </c>
      <c r="I16" s="68">
        <f>SUM(I12:I15)</f>
        <v>0</v>
      </c>
      <c r="J16" s="68">
        <f>SUM(J12:J15)</f>
        <v>0</v>
      </c>
      <c r="K16" s="68">
        <f>SUM(K12:K15)</f>
        <v>7872.219999999999</v>
      </c>
      <c r="L16" s="67"/>
    </row>
    <row r="20" spans="8:11" ht="18.75">
      <c r="H20" s="70"/>
      <c r="I20" s="70"/>
      <c r="J20" s="70"/>
      <c r="K20" s="70"/>
    </row>
    <row r="21" spans="8:11" ht="18.75">
      <c r="H21" s="70"/>
      <c r="I21" s="70"/>
      <c r="J21" s="70"/>
      <c r="K21" s="70"/>
    </row>
    <row r="22" spans="8:11" ht="18.75">
      <c r="H22" s="70"/>
      <c r="I22" s="70"/>
      <c r="J22" s="70"/>
      <c r="K22" s="70"/>
    </row>
    <row r="23" spans="8:11" ht="18.75">
      <c r="H23" s="70"/>
      <c r="I23" s="70"/>
      <c r="J23" s="70"/>
      <c r="K23" s="70"/>
    </row>
    <row r="24" spans="8:11" ht="18.75">
      <c r="H24" s="71"/>
      <c r="I24" s="71"/>
      <c r="J24" s="71"/>
      <c r="K24" s="71"/>
    </row>
    <row r="25" spans="8:11" ht="18.75">
      <c r="H25" s="70"/>
      <c r="I25" s="70"/>
      <c r="J25" s="70"/>
      <c r="K25" s="70"/>
    </row>
    <row r="26" spans="8:11" ht="18.75">
      <c r="H26" s="70"/>
      <c r="I26" s="70"/>
      <c r="J26" s="70"/>
      <c r="K26" s="70"/>
    </row>
    <row r="27" spans="8:11" ht="18.75">
      <c r="H27" s="70"/>
      <c r="I27" s="70"/>
      <c r="J27" s="70"/>
      <c r="K27" s="70"/>
    </row>
  </sheetData>
  <sheetProtection/>
  <mergeCells count="11">
    <mergeCell ref="K1:L1"/>
    <mergeCell ref="A4:L4"/>
    <mergeCell ref="A5:L5"/>
    <mergeCell ref="A7:A8"/>
    <mergeCell ref="B7:B8"/>
    <mergeCell ref="C7:C8"/>
    <mergeCell ref="D7:G7"/>
    <mergeCell ref="H7:K7"/>
    <mergeCell ref="L7:L8"/>
    <mergeCell ref="A10:L10"/>
    <mergeCell ref="A11:L11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P4" sqref="P4"/>
    </sheetView>
  </sheetViews>
  <sheetFormatPr defaultColWidth="9.00390625" defaultRowHeight="15.75"/>
  <cols>
    <col min="1" max="1" width="5.375" style="73" customWidth="1"/>
    <col min="2" max="2" width="40.00390625" style="7" customWidth="1"/>
    <col min="3" max="3" width="11.50390625" style="73" customWidth="1"/>
    <col min="4" max="4" width="14.875" style="7" customWidth="1"/>
    <col min="5" max="5" width="12.00390625" style="7" customWidth="1"/>
    <col min="6" max="6" width="14.25390625" style="7" customWidth="1"/>
    <col min="7" max="7" width="13.125" style="7" customWidth="1"/>
    <col min="8" max="8" width="13.75390625" style="7" customWidth="1"/>
    <col min="9" max="9" width="9.00390625" style="7" customWidth="1"/>
    <col min="10" max="16384" width="9.00390625" style="7" customWidth="1"/>
  </cols>
  <sheetData>
    <row r="1" spans="6:8" ht="93.75" customHeight="1">
      <c r="F1" s="133" t="s">
        <v>128</v>
      </c>
      <c r="G1" s="144"/>
      <c r="H1" s="144"/>
    </row>
    <row r="2" spans="1:8" ht="18.75">
      <c r="A2" s="135" t="s">
        <v>64</v>
      </c>
      <c r="B2" s="135"/>
      <c r="C2" s="135"/>
      <c r="D2" s="135"/>
      <c r="E2" s="135"/>
      <c r="F2" s="135"/>
      <c r="G2" s="135"/>
      <c r="H2" s="74"/>
    </row>
    <row r="3" spans="1:8" ht="18.75">
      <c r="A3" s="136" t="s">
        <v>107</v>
      </c>
      <c r="B3" s="135"/>
      <c r="C3" s="135"/>
      <c r="D3" s="135"/>
      <c r="E3" s="135"/>
      <c r="F3" s="135"/>
      <c r="G3" s="135"/>
      <c r="H3" s="74"/>
    </row>
    <row r="4" spans="1:8" ht="36" customHeight="1">
      <c r="A4" s="136" t="s">
        <v>111</v>
      </c>
      <c r="B4" s="135"/>
      <c r="C4" s="135"/>
      <c r="D4" s="135"/>
      <c r="E4" s="135"/>
      <c r="F4" s="135"/>
      <c r="G4" s="135"/>
      <c r="H4" s="74"/>
    </row>
    <row r="5" ht="18.75">
      <c r="A5" s="74"/>
    </row>
    <row r="6" spans="1:9" ht="15.75" customHeight="1">
      <c r="A6" s="137" t="s">
        <v>6</v>
      </c>
      <c r="B6" s="137" t="s">
        <v>66</v>
      </c>
      <c r="C6" s="137" t="s">
        <v>1</v>
      </c>
      <c r="D6" s="137" t="s">
        <v>67</v>
      </c>
      <c r="E6" s="137" t="s">
        <v>68</v>
      </c>
      <c r="F6" s="137"/>
      <c r="G6" s="137"/>
      <c r="H6" s="137"/>
      <c r="I6" s="51"/>
    </row>
    <row r="7" spans="1:8" ht="15.75">
      <c r="A7" s="137"/>
      <c r="B7" s="137"/>
      <c r="C7" s="137"/>
      <c r="D7" s="137"/>
      <c r="E7" s="72" t="s">
        <v>44</v>
      </c>
      <c r="F7" s="72" t="s">
        <v>45</v>
      </c>
      <c r="G7" s="72" t="s">
        <v>51</v>
      </c>
      <c r="H7" s="72" t="s">
        <v>69</v>
      </c>
    </row>
    <row r="8" spans="1:8" ht="15.75">
      <c r="A8" s="72">
        <v>1</v>
      </c>
      <c r="B8" s="72">
        <v>2</v>
      </c>
      <c r="C8" s="72">
        <v>3</v>
      </c>
      <c r="D8" s="72">
        <v>4</v>
      </c>
      <c r="E8" s="72">
        <v>6</v>
      </c>
      <c r="F8" s="72">
        <v>7</v>
      </c>
      <c r="G8" s="72">
        <v>8</v>
      </c>
      <c r="H8" s="72">
        <v>9</v>
      </c>
    </row>
    <row r="9" spans="1:8" ht="55.5" customHeight="1">
      <c r="A9" s="129" t="str">
        <f>'Пр2 к пп2'!A10</f>
        <v>   Цель. Сохранение исторической памяти вклада жителей Туруханского района в Победу в Великой Отечественной войне 1941-1945 годов.</v>
      </c>
      <c r="B9" s="130"/>
      <c r="C9" s="130"/>
      <c r="D9" s="130"/>
      <c r="E9" s="130"/>
      <c r="F9" s="130"/>
      <c r="G9" s="130"/>
      <c r="H9" s="131"/>
    </row>
    <row r="10" spans="1:8" ht="38.25" customHeight="1">
      <c r="A10" s="129" t="str">
        <f>'Пр2 к пп1'!A11:L11</f>
        <v>Задача.Реконструкция и ремонт мест, на которых установлены памятники воинам Великой Отечественной войны в населенных пунктах турханского района и создание условий по обеспечению их сохранности. Благоустройство мест мемориальных обьектов.</v>
      </c>
      <c r="B10" s="130"/>
      <c r="C10" s="130"/>
      <c r="D10" s="130"/>
      <c r="E10" s="130"/>
      <c r="F10" s="130"/>
      <c r="G10" s="130"/>
      <c r="H10" s="131"/>
    </row>
    <row r="11" spans="1:8" ht="69" customHeight="1">
      <c r="A11" s="84" t="s">
        <v>2</v>
      </c>
      <c r="B11" s="52" t="s">
        <v>114</v>
      </c>
      <c r="C11" s="84" t="s">
        <v>115</v>
      </c>
      <c r="D11" s="84" t="s">
        <v>116</v>
      </c>
      <c r="E11" s="83">
        <v>1</v>
      </c>
      <c r="F11" s="83">
        <v>2</v>
      </c>
      <c r="G11" s="83">
        <v>0</v>
      </c>
      <c r="H11" s="83">
        <v>0</v>
      </c>
    </row>
    <row r="12" spans="1:8" ht="46.5" customHeight="1">
      <c r="A12" s="84" t="s">
        <v>35</v>
      </c>
      <c r="B12" s="54" t="s">
        <v>118</v>
      </c>
      <c r="C12" s="84" t="s">
        <v>115</v>
      </c>
      <c r="D12" s="84" t="s">
        <v>116</v>
      </c>
      <c r="E12" s="53">
        <v>1</v>
      </c>
      <c r="F12" s="53">
        <v>2</v>
      </c>
      <c r="G12" s="53">
        <v>0</v>
      </c>
      <c r="H12" s="53">
        <v>0</v>
      </c>
    </row>
    <row r="13" ht="45.75" customHeight="1"/>
    <row r="15" spans="1:6" ht="15.75">
      <c r="A15" s="132" t="s">
        <v>71</v>
      </c>
      <c r="B15" s="132"/>
      <c r="C15" s="132"/>
      <c r="D15" s="132"/>
      <c r="E15" s="132"/>
      <c r="F15" s="132"/>
    </row>
    <row r="16" spans="1:6" ht="15.75">
      <c r="A16" s="132"/>
      <c r="B16" s="132"/>
      <c r="C16" s="132"/>
      <c r="D16" s="132"/>
      <c r="E16" s="132"/>
      <c r="F16" s="132"/>
    </row>
    <row r="17" spans="1:8" ht="15.75">
      <c r="A17" s="132"/>
      <c r="B17" s="132"/>
      <c r="C17" s="132"/>
      <c r="D17" s="132"/>
      <c r="E17" s="132"/>
      <c r="F17" s="132"/>
      <c r="G17" s="55"/>
      <c r="H17" s="55"/>
    </row>
    <row r="18" spans="1:6" ht="15.75">
      <c r="A18" s="132"/>
      <c r="B18" s="132"/>
      <c r="C18" s="132"/>
      <c r="D18" s="132"/>
      <c r="E18" s="132"/>
      <c r="F18" s="132"/>
    </row>
    <row r="19" spans="1:6" ht="15.75">
      <c r="A19" s="132"/>
      <c r="B19" s="132"/>
      <c r="C19" s="132"/>
      <c r="D19" s="132"/>
      <c r="E19" s="132"/>
      <c r="F19" s="132"/>
    </row>
    <row r="20" spans="1:6" ht="15.75">
      <c r="A20" s="132"/>
      <c r="B20" s="132"/>
      <c r="C20" s="132"/>
      <c r="D20" s="132"/>
      <c r="E20" s="132"/>
      <c r="F20" s="132"/>
    </row>
    <row r="21" spans="1:6" ht="15.75">
      <c r="A21" s="132"/>
      <c r="B21" s="132"/>
      <c r="C21" s="132"/>
      <c r="D21" s="132"/>
      <c r="E21" s="132"/>
      <c r="F21" s="132"/>
    </row>
    <row r="22" spans="1:6" ht="15.75">
      <c r="A22" s="132"/>
      <c r="B22" s="132"/>
      <c r="C22" s="132"/>
      <c r="D22" s="132"/>
      <c r="E22" s="132"/>
      <c r="F22" s="132"/>
    </row>
    <row r="23" spans="1:6" ht="15.75">
      <c r="A23" s="132"/>
      <c r="B23" s="132"/>
      <c r="C23" s="132"/>
      <c r="D23" s="132"/>
      <c r="E23" s="132"/>
      <c r="F23" s="132"/>
    </row>
    <row r="24" spans="1:6" ht="15.75">
      <c r="A24" s="132"/>
      <c r="B24" s="132"/>
      <c r="C24" s="132"/>
      <c r="D24" s="132"/>
      <c r="E24" s="132"/>
      <c r="F24" s="132"/>
    </row>
    <row r="25" spans="1:6" ht="15.75">
      <c r="A25" s="132"/>
      <c r="B25" s="132"/>
      <c r="C25" s="132"/>
      <c r="D25" s="132"/>
      <c r="E25" s="132"/>
      <c r="F25" s="132"/>
    </row>
  </sheetData>
  <sheetProtection/>
  <mergeCells count="12">
    <mergeCell ref="B6:B7"/>
    <mergeCell ref="C6:C7"/>
    <mergeCell ref="D6:D7"/>
    <mergeCell ref="E6:H6"/>
    <mergeCell ref="A9:H9"/>
    <mergeCell ref="A10:H10"/>
    <mergeCell ref="A15:F25"/>
    <mergeCell ref="F1:H1"/>
    <mergeCell ref="A2:G2"/>
    <mergeCell ref="A3:G3"/>
    <mergeCell ref="A4:G4"/>
    <mergeCell ref="A6:A7"/>
  </mergeCells>
  <printOptions/>
  <pageMargins left="0.7" right="0.7" top="0.75" bottom="0.75" header="0.3" footer="0.3"/>
  <pageSetup horizontalDpi="600" verticalDpi="600" orientation="landscape" paperSize="9" scale="98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7">
      <selection activeCell="H13" sqref="H13"/>
    </sheetView>
  </sheetViews>
  <sheetFormatPr defaultColWidth="9.00390625" defaultRowHeight="15.75"/>
  <cols>
    <col min="1" max="1" width="4.75390625" style="74" customWidth="1"/>
    <col min="2" max="2" width="43.75390625" style="56" customWidth="1"/>
    <col min="3" max="3" width="18.50390625" style="56" customWidth="1"/>
    <col min="4" max="5" width="7.375" style="56" customWidth="1"/>
    <col min="6" max="6" width="17.75390625" style="56" customWidth="1"/>
    <col min="7" max="7" width="5.75390625" style="56" customWidth="1"/>
    <col min="8" max="10" width="13.75390625" style="56" bestFit="1" customWidth="1"/>
    <col min="11" max="11" width="20.00390625" style="56" customWidth="1"/>
    <col min="12" max="12" width="24.50390625" style="56" customWidth="1"/>
    <col min="13" max="16384" width="9.00390625" style="56" customWidth="1"/>
  </cols>
  <sheetData>
    <row r="1" spans="11:12" ht="99.75" customHeight="1">
      <c r="K1" s="134" t="s">
        <v>131</v>
      </c>
      <c r="L1" s="134"/>
    </row>
    <row r="4" spans="1:12" ht="18.75">
      <c r="A4" s="135" t="s">
        <v>64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ht="18.75">
      <c r="A5" s="135" t="s">
        <v>108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7" spans="1:12" ht="18.75" customHeight="1">
      <c r="A7" s="137" t="s">
        <v>6</v>
      </c>
      <c r="B7" s="137" t="s">
        <v>73</v>
      </c>
      <c r="C7" s="137" t="s">
        <v>13</v>
      </c>
      <c r="D7" s="137" t="s">
        <v>11</v>
      </c>
      <c r="E7" s="137"/>
      <c r="F7" s="137"/>
      <c r="G7" s="137"/>
      <c r="H7" s="138"/>
      <c r="I7" s="138"/>
      <c r="J7" s="138"/>
      <c r="K7" s="139"/>
      <c r="L7" s="137" t="s">
        <v>74</v>
      </c>
    </row>
    <row r="8" spans="1:12" ht="117.75" customHeight="1">
      <c r="A8" s="137"/>
      <c r="B8" s="137"/>
      <c r="C8" s="137"/>
      <c r="D8" s="72" t="s">
        <v>13</v>
      </c>
      <c r="E8" s="72" t="s">
        <v>14</v>
      </c>
      <c r="F8" s="72" t="s">
        <v>15</v>
      </c>
      <c r="G8" s="72" t="s">
        <v>16</v>
      </c>
      <c r="H8" s="72">
        <v>2023</v>
      </c>
      <c r="I8" s="72">
        <v>2024</v>
      </c>
      <c r="J8" s="72">
        <v>2025</v>
      </c>
      <c r="K8" s="72" t="s">
        <v>75</v>
      </c>
      <c r="L8" s="137"/>
    </row>
    <row r="9" spans="1:12" ht="18.75">
      <c r="A9" s="72">
        <v>1</v>
      </c>
      <c r="B9" s="72">
        <v>2</v>
      </c>
      <c r="C9" s="72">
        <v>3</v>
      </c>
      <c r="D9" s="72">
        <v>4</v>
      </c>
      <c r="E9" s="72">
        <v>5</v>
      </c>
      <c r="F9" s="72">
        <v>6</v>
      </c>
      <c r="G9" s="72">
        <v>7</v>
      </c>
      <c r="H9" s="72">
        <v>9</v>
      </c>
      <c r="I9" s="72">
        <v>10</v>
      </c>
      <c r="J9" s="72">
        <v>11</v>
      </c>
      <c r="K9" s="72">
        <v>12</v>
      </c>
      <c r="L9" s="72">
        <v>13</v>
      </c>
    </row>
    <row r="10" spans="1:12" s="57" customFormat="1" ht="27.75" customHeight="1">
      <c r="A10" s="140" t="s">
        <v>129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2"/>
    </row>
    <row r="11" spans="1:12" s="57" customFormat="1" ht="33" customHeight="1">
      <c r="A11" s="140" t="s">
        <v>130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2"/>
    </row>
    <row r="12" spans="1:12" ht="126">
      <c r="A12" s="58" t="s">
        <v>2</v>
      </c>
      <c r="B12" s="59" t="s">
        <v>106</v>
      </c>
      <c r="C12" s="5" t="s">
        <v>82</v>
      </c>
      <c r="D12" s="72">
        <v>244</v>
      </c>
      <c r="E12" s="60" t="s">
        <v>83</v>
      </c>
      <c r="F12" s="72">
        <v>1520084520</v>
      </c>
      <c r="G12" s="75">
        <v>244</v>
      </c>
      <c r="H12" s="76">
        <v>0</v>
      </c>
      <c r="I12" s="76">
        <v>0</v>
      </c>
      <c r="J12" s="76">
        <v>0</v>
      </c>
      <c r="K12" s="62">
        <f>SUM(H12:J12)</f>
        <v>0</v>
      </c>
      <c r="L12" s="63" t="s">
        <v>119</v>
      </c>
    </row>
    <row r="13" spans="1:12" ht="126">
      <c r="A13" s="58" t="s">
        <v>2</v>
      </c>
      <c r="B13" s="59" t="s">
        <v>106</v>
      </c>
      <c r="C13" s="5" t="s">
        <v>82</v>
      </c>
      <c r="D13" s="85">
        <v>244</v>
      </c>
      <c r="E13" s="60" t="s">
        <v>135</v>
      </c>
      <c r="F13" s="85">
        <v>1520084520</v>
      </c>
      <c r="G13" s="86">
        <v>244</v>
      </c>
      <c r="H13" s="76">
        <v>300</v>
      </c>
      <c r="I13" s="76">
        <v>300</v>
      </c>
      <c r="J13" s="76">
        <v>300</v>
      </c>
      <c r="K13" s="62">
        <f>SUM(H13:J13)</f>
        <v>900</v>
      </c>
      <c r="L13" s="63" t="s">
        <v>119</v>
      </c>
    </row>
    <row r="14" spans="1:12" s="69" customFormat="1" ht="18.75">
      <c r="A14" s="66"/>
      <c r="B14" s="5" t="s">
        <v>77</v>
      </c>
      <c r="C14" s="66" t="s">
        <v>18</v>
      </c>
      <c r="D14" s="66" t="s">
        <v>18</v>
      </c>
      <c r="E14" s="66" t="s">
        <v>18</v>
      </c>
      <c r="F14" s="66" t="s">
        <v>18</v>
      </c>
      <c r="G14" s="67" t="s">
        <v>18</v>
      </c>
      <c r="H14" s="68">
        <f>H12+H13</f>
        <v>300</v>
      </c>
      <c r="I14" s="68">
        <f>I12+I13</f>
        <v>300</v>
      </c>
      <c r="J14" s="68">
        <f>J12+J13</f>
        <v>300</v>
      </c>
      <c r="K14" s="68">
        <f>K12+K13</f>
        <v>900</v>
      </c>
      <c r="L14" s="67"/>
    </row>
    <row r="18" spans="8:11" ht="18.75">
      <c r="H18" s="70"/>
      <c r="I18" s="70"/>
      <c r="J18" s="70"/>
      <c r="K18" s="70"/>
    </row>
    <row r="19" spans="8:11" ht="18.75">
      <c r="H19" s="70"/>
      <c r="I19" s="70"/>
      <c r="J19" s="70"/>
      <c r="K19" s="70"/>
    </row>
    <row r="20" spans="8:11" ht="18.75">
      <c r="H20" s="70"/>
      <c r="I20" s="70"/>
      <c r="J20" s="70"/>
      <c r="K20" s="70"/>
    </row>
    <row r="21" spans="8:11" ht="18.75">
      <c r="H21" s="70"/>
      <c r="I21" s="70"/>
      <c r="J21" s="70"/>
      <c r="K21" s="70"/>
    </row>
    <row r="22" spans="8:11" ht="18.75">
      <c r="H22" s="71"/>
      <c r="I22" s="71"/>
      <c r="J22" s="71"/>
      <c r="K22" s="71"/>
    </row>
    <row r="23" spans="8:11" ht="18.75">
      <c r="H23" s="70"/>
      <c r="I23" s="70"/>
      <c r="J23" s="70"/>
      <c r="K23" s="70"/>
    </row>
    <row r="24" spans="8:11" ht="18.75">
      <c r="H24" s="70"/>
      <c r="I24" s="70"/>
      <c r="J24" s="70"/>
      <c r="K24" s="70"/>
    </row>
    <row r="25" spans="8:11" ht="18.75">
      <c r="H25" s="70"/>
      <c r="I25" s="70"/>
      <c r="J25" s="70"/>
      <c r="K25" s="70"/>
    </row>
  </sheetData>
  <sheetProtection/>
  <mergeCells count="11">
    <mergeCell ref="H7:K7"/>
    <mergeCell ref="L7:L8"/>
    <mergeCell ref="A10:L10"/>
    <mergeCell ref="A11:L11"/>
    <mergeCell ref="K1:L1"/>
    <mergeCell ref="A4:L4"/>
    <mergeCell ref="A5:L5"/>
    <mergeCell ref="A7:A8"/>
    <mergeCell ref="B7:B8"/>
    <mergeCell ref="C7:C8"/>
    <mergeCell ref="D7:G7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0">
      <selection activeCell="C24" sqref="C24"/>
    </sheetView>
  </sheetViews>
  <sheetFormatPr defaultColWidth="9.00390625" defaultRowHeight="15.75"/>
  <cols>
    <col min="1" max="1" width="6.625" style="73" customWidth="1"/>
    <col min="2" max="2" width="15.75390625" style="7" customWidth="1"/>
    <col min="3" max="3" width="122.375" style="7" customWidth="1"/>
    <col min="4" max="4" width="26.375" style="7" customWidth="1"/>
    <col min="5" max="5" width="16.375" style="7" customWidth="1"/>
    <col min="6" max="6" width="4.00390625" style="7" customWidth="1"/>
    <col min="7" max="16384" width="9.00390625" style="7" customWidth="1"/>
  </cols>
  <sheetData>
    <row r="1" spans="4:5" ht="15.75">
      <c r="D1" s="91" t="s">
        <v>132</v>
      </c>
      <c r="E1" s="92">
        <v>3</v>
      </c>
    </row>
    <row r="2" spans="4:5" ht="132.75" customHeight="1">
      <c r="D2" s="145" t="s">
        <v>133</v>
      </c>
      <c r="E2" s="145"/>
    </row>
    <row r="3" ht="18.75">
      <c r="A3" s="74"/>
    </row>
    <row r="4" ht="18.75">
      <c r="A4" s="74"/>
    </row>
    <row r="5" spans="1:5" ht="18.75">
      <c r="A5" s="135" t="s">
        <v>0</v>
      </c>
      <c r="B5" s="135"/>
      <c r="C5" s="135"/>
      <c r="D5" s="135"/>
      <c r="E5" s="135"/>
    </row>
    <row r="6" spans="1:5" ht="18.75">
      <c r="A6" s="135" t="s">
        <v>84</v>
      </c>
      <c r="B6" s="135"/>
      <c r="C6" s="135"/>
      <c r="D6" s="135"/>
      <c r="E6" s="135"/>
    </row>
    <row r="7" spans="1:5" ht="18.75">
      <c r="A7" s="135" t="s">
        <v>85</v>
      </c>
      <c r="B7" s="135"/>
      <c r="C7" s="135"/>
      <c r="D7" s="135"/>
      <c r="E7" s="135"/>
    </row>
    <row r="8" spans="1:5" ht="18.75">
      <c r="A8" s="135" t="s">
        <v>86</v>
      </c>
      <c r="B8" s="135"/>
      <c r="C8" s="135"/>
      <c r="D8" s="135"/>
      <c r="E8" s="135"/>
    </row>
    <row r="9" spans="1:6" ht="18.75" customHeight="1">
      <c r="A9" s="146" t="s">
        <v>99</v>
      </c>
      <c r="B9" s="146"/>
      <c r="C9" s="146"/>
      <c r="D9" s="146"/>
      <c r="E9" s="146"/>
      <c r="F9" s="146"/>
    </row>
    <row r="10" spans="1:6" ht="39.75" customHeight="1">
      <c r="A10" s="146"/>
      <c r="B10" s="146"/>
      <c r="C10" s="146"/>
      <c r="D10" s="146"/>
      <c r="E10" s="146"/>
      <c r="F10" s="146"/>
    </row>
    <row r="11" spans="1:5" ht="63">
      <c r="A11" s="72" t="s">
        <v>6</v>
      </c>
      <c r="B11" s="72" t="s">
        <v>87</v>
      </c>
      <c r="C11" s="72" t="s">
        <v>88</v>
      </c>
      <c r="D11" s="72" t="s">
        <v>89</v>
      </c>
      <c r="E11" s="72" t="s">
        <v>90</v>
      </c>
    </row>
    <row r="12" spans="1:5" ht="15.75">
      <c r="A12" s="72">
        <v>1</v>
      </c>
      <c r="B12" s="72">
        <v>2</v>
      </c>
      <c r="C12" s="72">
        <v>3</v>
      </c>
      <c r="D12" s="72">
        <v>4</v>
      </c>
      <c r="E12" s="72">
        <v>5</v>
      </c>
    </row>
    <row r="13" spans="1:12" ht="15.75">
      <c r="A13" s="77">
        <v>1</v>
      </c>
      <c r="B13" s="140" t="s">
        <v>101</v>
      </c>
      <c r="C13" s="141"/>
      <c r="D13" s="141"/>
      <c r="E13" s="142"/>
      <c r="H13" s="132"/>
      <c r="I13" s="132"/>
      <c r="J13" s="132"/>
      <c r="K13" s="132"/>
      <c r="L13" s="132"/>
    </row>
    <row r="14" spans="1:5" ht="15.75">
      <c r="A14" s="147" t="s">
        <v>2</v>
      </c>
      <c r="B14" s="149" t="s">
        <v>102</v>
      </c>
      <c r="C14" s="150"/>
      <c r="D14" s="150"/>
      <c r="E14" s="151"/>
    </row>
    <row r="15" spans="1:5" ht="15.75">
      <c r="A15" s="148"/>
      <c r="B15" s="149" t="s">
        <v>100</v>
      </c>
      <c r="C15" s="150"/>
      <c r="D15" s="150"/>
      <c r="E15" s="151"/>
    </row>
    <row r="16" spans="1:5" ht="78.75">
      <c r="A16" s="72" t="s">
        <v>91</v>
      </c>
      <c r="B16" s="78" t="s">
        <v>92</v>
      </c>
      <c r="C16" s="78" t="s">
        <v>103</v>
      </c>
      <c r="D16" s="78" t="s">
        <v>37</v>
      </c>
      <c r="E16" s="79" t="s">
        <v>96</v>
      </c>
    </row>
    <row r="17" spans="1:5" ht="78.75">
      <c r="A17" s="72" t="s">
        <v>93</v>
      </c>
      <c r="B17" s="79" t="s">
        <v>94</v>
      </c>
      <c r="C17" s="80" t="s">
        <v>95</v>
      </c>
      <c r="D17" s="79" t="s">
        <v>61</v>
      </c>
      <c r="E17" s="79" t="s">
        <v>96</v>
      </c>
    </row>
    <row r="18" spans="1:5" ht="78.75">
      <c r="A18" s="108" t="s">
        <v>139</v>
      </c>
      <c r="B18" s="78" t="s">
        <v>92</v>
      </c>
      <c r="C18" s="78" t="s">
        <v>103</v>
      </c>
      <c r="D18" s="79" t="s">
        <v>138</v>
      </c>
      <c r="E18" s="79" t="s">
        <v>96</v>
      </c>
    </row>
    <row r="19" spans="1:5" ht="15.75">
      <c r="A19" s="81">
        <v>2</v>
      </c>
      <c r="B19" s="140" t="s">
        <v>109</v>
      </c>
      <c r="C19" s="141"/>
      <c r="D19" s="141"/>
      <c r="E19" s="142"/>
    </row>
    <row r="20" spans="1:5" ht="15.75">
      <c r="A20" s="147" t="s">
        <v>97</v>
      </c>
      <c r="B20" s="149" t="s">
        <v>110</v>
      </c>
      <c r="C20" s="150"/>
      <c r="D20" s="150"/>
      <c r="E20" s="151"/>
    </row>
    <row r="21" spans="1:5" ht="15.75">
      <c r="A21" s="148"/>
      <c r="B21" s="149" t="s">
        <v>104</v>
      </c>
      <c r="C21" s="150"/>
      <c r="D21" s="150"/>
      <c r="E21" s="151"/>
    </row>
    <row r="22" spans="1:5" ht="78.75">
      <c r="A22" s="72" t="s">
        <v>98</v>
      </c>
      <c r="B22" s="79" t="s">
        <v>92</v>
      </c>
      <c r="C22" s="78" t="s">
        <v>103</v>
      </c>
      <c r="D22" s="78" t="s">
        <v>61</v>
      </c>
      <c r="E22" s="79" t="s">
        <v>96</v>
      </c>
    </row>
  </sheetData>
  <sheetProtection/>
  <mergeCells count="15">
    <mergeCell ref="A20:A21"/>
    <mergeCell ref="B20:E20"/>
    <mergeCell ref="B21:E21"/>
    <mergeCell ref="B13:E13"/>
    <mergeCell ref="H13:L13"/>
    <mergeCell ref="A14:A15"/>
    <mergeCell ref="B14:E14"/>
    <mergeCell ref="B15:E15"/>
    <mergeCell ref="B19:E19"/>
    <mergeCell ref="D2:E2"/>
    <mergeCell ref="A5:E5"/>
    <mergeCell ref="A6:E6"/>
    <mergeCell ref="A7:E7"/>
    <mergeCell ref="A8:E8"/>
    <mergeCell ref="A9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view="pageBreakPreview" zoomScale="115" zoomScaleNormal="85" zoomScaleSheetLayoutView="115" zoomScalePageLayoutView="0" workbookViewId="0" topLeftCell="C13">
      <selection activeCell="D22" sqref="D22"/>
    </sheetView>
  </sheetViews>
  <sheetFormatPr defaultColWidth="9.00390625" defaultRowHeight="15.75"/>
  <cols>
    <col min="1" max="1" width="4.875" style="6" customWidth="1"/>
    <col min="2" max="2" width="42.25390625" style="7" customWidth="1"/>
    <col min="3" max="3" width="33.00390625" style="7" customWidth="1"/>
    <col min="4" max="4" width="35.375" style="7" customWidth="1"/>
    <col min="5" max="5" width="9.00390625" style="6" customWidth="1"/>
    <col min="6" max="7" width="9.00390625" style="7" customWidth="1"/>
    <col min="8" max="8" width="8.875" style="7" customWidth="1"/>
    <col min="9" max="9" width="10.00390625" style="7" hidden="1" customWidth="1"/>
    <col min="10" max="10" width="13.875" style="7" customWidth="1"/>
    <col min="11" max="12" width="12.25390625" style="7" customWidth="1"/>
    <col min="13" max="13" width="14.25390625" style="7" customWidth="1"/>
    <col min="14" max="15" width="10.875" style="7" bestFit="1" customWidth="1"/>
    <col min="16" max="16384" width="9.00390625" style="7" customWidth="1"/>
  </cols>
  <sheetData>
    <row r="1" spans="1:5" ht="15.75">
      <c r="A1" s="35"/>
      <c r="E1" s="35"/>
    </row>
    <row r="2" spans="9:13" ht="15.75" customHeight="1">
      <c r="I2" s="158" t="s">
        <v>121</v>
      </c>
      <c r="J2" s="158"/>
      <c r="K2" s="158"/>
      <c r="L2" s="158"/>
      <c r="M2" s="158"/>
    </row>
    <row r="3" spans="9:13" ht="73.5" customHeight="1">
      <c r="I3" s="133" t="s">
        <v>134</v>
      </c>
      <c r="J3" s="133"/>
      <c r="K3" s="133"/>
      <c r="L3" s="133"/>
      <c r="M3" s="133"/>
    </row>
    <row r="4" ht="18.75">
      <c r="A4" s="8"/>
    </row>
    <row r="5" ht="18.75">
      <c r="A5" s="8"/>
    </row>
    <row r="6" spans="1:13" ht="18.75">
      <c r="A6" s="135" t="s">
        <v>0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</row>
    <row r="7" spans="1:13" ht="18.75">
      <c r="A7" s="135" t="s">
        <v>42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</row>
    <row r="8" spans="1:13" ht="18.75">
      <c r="A8" s="135" t="s">
        <v>43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</row>
    <row r="9" spans="1:13" ht="18.75">
      <c r="A9" s="135" t="s">
        <v>24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</row>
    <row r="10" ht="18.75">
      <c r="A10" s="8"/>
    </row>
    <row r="11" ht="18.75">
      <c r="M11" s="13" t="s">
        <v>7</v>
      </c>
    </row>
    <row r="12" spans="1:13" ht="60" customHeight="1">
      <c r="A12" s="137" t="s">
        <v>6</v>
      </c>
      <c r="B12" s="137" t="s">
        <v>21</v>
      </c>
      <c r="C12" s="137" t="s">
        <v>22</v>
      </c>
      <c r="D12" s="137" t="s">
        <v>10</v>
      </c>
      <c r="E12" s="137" t="s">
        <v>11</v>
      </c>
      <c r="F12" s="137"/>
      <c r="G12" s="137"/>
      <c r="H12" s="137"/>
      <c r="I12" s="1" t="s">
        <v>34</v>
      </c>
      <c r="J12" s="37" t="s">
        <v>45</v>
      </c>
      <c r="K12" s="37" t="s">
        <v>51</v>
      </c>
      <c r="L12" s="85" t="s">
        <v>69</v>
      </c>
      <c r="M12" s="137" t="s">
        <v>12</v>
      </c>
    </row>
    <row r="13" spans="1:13" ht="25.5" customHeight="1">
      <c r="A13" s="137"/>
      <c r="B13" s="137"/>
      <c r="C13" s="137"/>
      <c r="D13" s="137"/>
      <c r="E13" s="1" t="s">
        <v>13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17</v>
      </c>
      <c r="K13" s="1" t="s">
        <v>17</v>
      </c>
      <c r="L13" s="85" t="s">
        <v>17</v>
      </c>
      <c r="M13" s="137"/>
    </row>
    <row r="14" spans="1:13" ht="15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11</v>
      </c>
      <c r="K14" s="1">
        <v>12</v>
      </c>
      <c r="L14" s="85">
        <v>12</v>
      </c>
      <c r="M14" s="1">
        <v>13</v>
      </c>
    </row>
    <row r="15" spans="1:15" s="27" customFormat="1" ht="47.25">
      <c r="A15" s="152">
        <v>1</v>
      </c>
      <c r="B15" s="152" t="s">
        <v>27</v>
      </c>
      <c r="C15" s="152" t="s">
        <v>60</v>
      </c>
      <c r="D15" s="25" t="s">
        <v>41</v>
      </c>
      <c r="E15" s="4" t="s">
        <v>18</v>
      </c>
      <c r="F15" s="4" t="s">
        <v>18</v>
      </c>
      <c r="G15" s="4" t="s">
        <v>18</v>
      </c>
      <c r="H15" s="2" t="s">
        <v>18</v>
      </c>
      <c r="I15" s="3" t="e">
        <f>#REF!+I17</f>
        <v>#REF!</v>
      </c>
      <c r="J15" s="14">
        <f>J17+J18</f>
        <v>4172.22</v>
      </c>
      <c r="K15" s="14">
        <f>K17+K18</f>
        <v>300</v>
      </c>
      <c r="L15" s="14">
        <f>L17+L18</f>
        <v>300</v>
      </c>
      <c r="M15" s="14">
        <f>M17+M18</f>
        <v>4772.22</v>
      </c>
      <c r="N15" s="26"/>
      <c r="O15" s="26"/>
    </row>
    <row r="16" spans="1:13" s="27" customFormat="1" ht="15.75">
      <c r="A16" s="153"/>
      <c r="B16" s="153"/>
      <c r="C16" s="153"/>
      <c r="D16" s="25" t="s">
        <v>19</v>
      </c>
      <c r="E16" s="4"/>
      <c r="F16" s="4" t="s">
        <v>18</v>
      </c>
      <c r="G16" s="4" t="s">
        <v>18</v>
      </c>
      <c r="H16" s="2" t="s">
        <v>18</v>
      </c>
      <c r="I16" s="3"/>
      <c r="J16" s="3"/>
      <c r="K16" s="3"/>
      <c r="L16" s="3"/>
      <c r="M16" s="14">
        <f>J16+K16</f>
        <v>0</v>
      </c>
    </row>
    <row r="17" spans="1:15" s="27" customFormat="1" ht="31.5">
      <c r="A17" s="153"/>
      <c r="B17" s="153"/>
      <c r="C17" s="153"/>
      <c r="D17" s="25" t="s">
        <v>37</v>
      </c>
      <c r="E17" s="4">
        <v>242</v>
      </c>
      <c r="F17" s="4" t="s">
        <v>18</v>
      </c>
      <c r="G17" s="4" t="s">
        <v>18</v>
      </c>
      <c r="H17" s="2" t="s">
        <v>18</v>
      </c>
      <c r="I17" s="3" t="e">
        <f>I19+I26+#REF!+#REF!</f>
        <v>#REF!</v>
      </c>
      <c r="J17" s="3">
        <v>3600</v>
      </c>
      <c r="K17" s="3">
        <f>K21+K26</f>
        <v>0</v>
      </c>
      <c r="L17" s="3">
        <f>L21+L26</f>
        <v>0</v>
      </c>
      <c r="M17" s="14">
        <f aca="true" t="shared" si="0" ref="M17:M27">J17+K17+L17</f>
        <v>3600</v>
      </c>
      <c r="N17" s="26"/>
      <c r="O17" s="26"/>
    </row>
    <row r="18" spans="1:15" s="27" customFormat="1" ht="47.25">
      <c r="A18" s="154"/>
      <c r="B18" s="154"/>
      <c r="C18" s="154"/>
      <c r="D18" s="25" t="s">
        <v>61</v>
      </c>
      <c r="E18" s="4">
        <v>244</v>
      </c>
      <c r="F18" s="4" t="s">
        <v>18</v>
      </c>
      <c r="G18" s="4" t="s">
        <v>18</v>
      </c>
      <c r="H18" s="2" t="s">
        <v>18</v>
      </c>
      <c r="I18" s="3"/>
      <c r="J18" s="3">
        <f>J27+J23</f>
        <v>572.22</v>
      </c>
      <c r="K18" s="3">
        <f>K27+K23</f>
        <v>300</v>
      </c>
      <c r="L18" s="3">
        <f>L27+L23</f>
        <v>300</v>
      </c>
      <c r="M18" s="14">
        <f t="shared" si="0"/>
        <v>1172.22</v>
      </c>
      <c r="N18" s="26"/>
      <c r="O18" s="26"/>
    </row>
    <row r="19" spans="1:13" s="27" customFormat="1" ht="47.25">
      <c r="A19" s="152" t="s">
        <v>2</v>
      </c>
      <c r="B19" s="152" t="s">
        <v>5</v>
      </c>
      <c r="C19" s="152" t="s">
        <v>63</v>
      </c>
      <c r="D19" s="25" t="s">
        <v>23</v>
      </c>
      <c r="E19" s="4"/>
      <c r="F19" s="4" t="s">
        <v>18</v>
      </c>
      <c r="G19" s="4" t="s">
        <v>18</v>
      </c>
      <c r="H19" s="2" t="s">
        <v>18</v>
      </c>
      <c r="I19" s="3">
        <f>I21</f>
        <v>29876.628</v>
      </c>
      <c r="J19" s="14">
        <f>J21+J23</f>
        <v>3872.2200000000003</v>
      </c>
      <c r="K19" s="14">
        <f>K21+K23</f>
        <v>0</v>
      </c>
      <c r="L19" s="14">
        <f>L21+L23</f>
        <v>0</v>
      </c>
      <c r="M19" s="14">
        <f t="shared" si="0"/>
        <v>3872.2200000000003</v>
      </c>
    </row>
    <row r="20" spans="1:13" s="27" customFormat="1" ht="15.75">
      <c r="A20" s="153"/>
      <c r="B20" s="153"/>
      <c r="C20" s="153"/>
      <c r="D20" s="25" t="s">
        <v>19</v>
      </c>
      <c r="E20" s="4"/>
      <c r="F20" s="4" t="s">
        <v>18</v>
      </c>
      <c r="G20" s="4" t="s">
        <v>18</v>
      </c>
      <c r="H20" s="2" t="s">
        <v>18</v>
      </c>
      <c r="I20" s="3"/>
      <c r="J20" s="3"/>
      <c r="K20" s="3"/>
      <c r="L20" s="3"/>
      <c r="M20" s="14">
        <f t="shared" si="0"/>
        <v>0</v>
      </c>
    </row>
    <row r="21" spans="1:13" s="27" customFormat="1" ht="31.5">
      <c r="A21" s="153"/>
      <c r="B21" s="153"/>
      <c r="C21" s="153"/>
      <c r="D21" s="25" t="s">
        <v>37</v>
      </c>
      <c r="E21" s="4">
        <f>E17</f>
        <v>242</v>
      </c>
      <c r="F21" s="4" t="s">
        <v>18</v>
      </c>
      <c r="G21" s="4" t="s">
        <v>18</v>
      </c>
      <c r="H21" s="2" t="s">
        <v>18</v>
      </c>
      <c r="I21" s="28">
        <f>28876.128+1500-499.5</f>
        <v>29876.628</v>
      </c>
      <c r="J21" s="3">
        <f>'Пр2 к пп1'!H12</f>
        <v>3600</v>
      </c>
      <c r="K21" s="3">
        <f>'Пр2 к пп1'!I12</f>
        <v>0</v>
      </c>
      <c r="L21" s="3">
        <f>'Пр2 к пп1'!J12</f>
        <v>0</v>
      </c>
      <c r="M21" s="14">
        <f t="shared" si="0"/>
        <v>3600</v>
      </c>
    </row>
    <row r="22" spans="1:13" s="27" customFormat="1" ht="31.5">
      <c r="A22" s="153"/>
      <c r="B22" s="153"/>
      <c r="C22" s="153"/>
      <c r="D22" s="25" t="s">
        <v>138</v>
      </c>
      <c r="E22" s="4"/>
      <c r="F22" s="4" t="s">
        <v>18</v>
      </c>
      <c r="G22" s="4" t="s">
        <v>18</v>
      </c>
      <c r="H22" s="2" t="s">
        <v>18</v>
      </c>
      <c r="I22" s="28"/>
      <c r="J22" s="3">
        <f>'Пр2 к пп1'!H15</f>
        <v>4000</v>
      </c>
      <c r="K22" s="3">
        <f>'Пр2 к пп1'!I15</f>
        <v>0</v>
      </c>
      <c r="L22" s="3">
        <f>'Пр2 к пп1'!J15</f>
        <v>0</v>
      </c>
      <c r="M22" s="3">
        <f>'Пр2 к пп1'!K15</f>
        <v>4000</v>
      </c>
    </row>
    <row r="23" spans="1:13" s="27" customFormat="1" ht="47.25">
      <c r="A23" s="154"/>
      <c r="B23" s="154"/>
      <c r="C23" s="154"/>
      <c r="D23" s="25" t="s">
        <v>61</v>
      </c>
      <c r="E23" s="4">
        <v>244</v>
      </c>
      <c r="F23" s="4" t="s">
        <v>18</v>
      </c>
      <c r="G23" s="4" t="s">
        <v>18</v>
      </c>
      <c r="H23" s="2" t="s">
        <v>18</v>
      </c>
      <c r="I23" s="3"/>
      <c r="J23" s="3">
        <f>'Пр2 к пп1'!H14+'Пр2 к пп1'!H13</f>
        <v>272.22</v>
      </c>
      <c r="K23" s="3">
        <f>'Пр2 к пп1'!I13</f>
        <v>0</v>
      </c>
      <c r="L23" s="3">
        <f>'Пр2 к пп1'!J13</f>
        <v>0</v>
      </c>
      <c r="M23" s="14">
        <f t="shared" si="0"/>
        <v>272.22</v>
      </c>
    </row>
    <row r="24" spans="1:13" s="27" customFormat="1" ht="15.75">
      <c r="A24" s="152" t="s">
        <v>35</v>
      </c>
      <c r="B24" s="152" t="s">
        <v>36</v>
      </c>
      <c r="C24" s="155" t="s">
        <v>62</v>
      </c>
      <c r="D24" s="25" t="s">
        <v>20</v>
      </c>
      <c r="E24" s="4"/>
      <c r="F24" s="4" t="s">
        <v>18</v>
      </c>
      <c r="G24" s="4" t="s">
        <v>18</v>
      </c>
      <c r="H24" s="2" t="s">
        <v>18</v>
      </c>
      <c r="I24" s="3" t="e">
        <f>I26+#REF!</f>
        <v>#REF!</v>
      </c>
      <c r="J24" s="14">
        <f>J27</f>
        <v>300</v>
      </c>
      <c r="K24" s="14">
        <f>K27</f>
        <v>300</v>
      </c>
      <c r="L24" s="14">
        <f>L27</f>
        <v>300</v>
      </c>
      <c r="M24" s="14">
        <f t="shared" si="0"/>
        <v>900</v>
      </c>
    </row>
    <row r="25" spans="1:13" s="27" customFormat="1" ht="15.75">
      <c r="A25" s="153"/>
      <c r="B25" s="153"/>
      <c r="C25" s="156"/>
      <c r="D25" s="25" t="s">
        <v>19</v>
      </c>
      <c r="E25" s="4"/>
      <c r="F25" s="4" t="s">
        <v>18</v>
      </c>
      <c r="G25" s="4" t="s">
        <v>18</v>
      </c>
      <c r="H25" s="2" t="s">
        <v>18</v>
      </c>
      <c r="I25" s="3"/>
      <c r="J25" s="29"/>
      <c r="K25" s="3"/>
      <c r="L25" s="3"/>
      <c r="M25" s="14">
        <f t="shared" si="0"/>
        <v>0</v>
      </c>
    </row>
    <row r="26" spans="1:13" s="27" customFormat="1" ht="31.5">
      <c r="A26" s="153"/>
      <c r="B26" s="153"/>
      <c r="C26" s="156"/>
      <c r="D26" s="25" t="s">
        <v>37</v>
      </c>
      <c r="E26" s="4">
        <v>242</v>
      </c>
      <c r="F26" s="4" t="s">
        <v>18</v>
      </c>
      <c r="G26" s="4" t="s">
        <v>18</v>
      </c>
      <c r="H26" s="2" t="s">
        <v>18</v>
      </c>
      <c r="I26" s="30">
        <v>351.255</v>
      </c>
      <c r="J26" s="30">
        <v>0</v>
      </c>
      <c r="K26" s="30">
        <v>0</v>
      </c>
      <c r="L26" s="30">
        <v>0</v>
      </c>
      <c r="M26" s="14">
        <f t="shared" si="0"/>
        <v>0</v>
      </c>
    </row>
    <row r="27" spans="1:13" s="27" customFormat="1" ht="47.25">
      <c r="A27" s="154"/>
      <c r="B27" s="154"/>
      <c r="C27" s="157"/>
      <c r="D27" s="25" t="s">
        <v>61</v>
      </c>
      <c r="E27" s="4">
        <v>244</v>
      </c>
      <c r="F27" s="4" t="s">
        <v>18</v>
      </c>
      <c r="G27" s="4" t="s">
        <v>18</v>
      </c>
      <c r="H27" s="2" t="s">
        <v>18</v>
      </c>
      <c r="I27" s="30"/>
      <c r="J27" s="30">
        <v>300</v>
      </c>
      <c r="K27" s="30">
        <v>300</v>
      </c>
      <c r="L27" s="30">
        <v>300</v>
      </c>
      <c r="M27" s="14">
        <f t="shared" si="0"/>
        <v>900</v>
      </c>
    </row>
  </sheetData>
  <sheetProtection/>
  <mergeCells count="21">
    <mergeCell ref="I2:M2"/>
    <mergeCell ref="M12:M13"/>
    <mergeCell ref="A12:A13"/>
    <mergeCell ref="B12:B13"/>
    <mergeCell ref="C12:C13"/>
    <mergeCell ref="A7:M7"/>
    <mergeCell ref="D12:D13"/>
    <mergeCell ref="E12:H12"/>
    <mergeCell ref="A6:M6"/>
    <mergeCell ref="I3:M3"/>
    <mergeCell ref="A8:M8"/>
    <mergeCell ref="B15:B18"/>
    <mergeCell ref="C15:C18"/>
    <mergeCell ref="A15:A18"/>
    <mergeCell ref="A9:M9"/>
    <mergeCell ref="B19:B23"/>
    <mergeCell ref="C19:C23"/>
    <mergeCell ref="A24:A27"/>
    <mergeCell ref="B24:B27"/>
    <mergeCell ref="C24:C27"/>
    <mergeCell ref="A19:A23"/>
  </mergeCells>
  <printOptions/>
  <pageMargins left="0.3937007874015748" right="0.3937007874015748" top="0.5905511811023623" bottom="0" header="0.31496062992125984" footer="0.31496062992125984"/>
  <pageSetup fitToHeight="1" fitToWidth="1"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view="pageBreakPreview" zoomScaleSheetLayoutView="100" zoomScalePageLayoutView="0" workbookViewId="0" topLeftCell="B10">
      <selection activeCell="I27" sqref="I27"/>
    </sheetView>
  </sheetViews>
  <sheetFormatPr defaultColWidth="9.00390625" defaultRowHeight="15.75" outlineLevelCol="1"/>
  <cols>
    <col min="1" max="1" width="5.375" style="9" customWidth="1"/>
    <col min="2" max="2" width="40.875" style="10" customWidth="1"/>
    <col min="3" max="3" width="45.75390625" style="10" customWidth="1"/>
    <col min="4" max="4" width="26.50390625" style="10" customWidth="1"/>
    <col min="5" max="5" width="12.625" style="10" hidden="1" customWidth="1" outlineLevel="1"/>
    <col min="6" max="6" width="13.50390625" style="10" hidden="1" customWidth="1" outlineLevel="1"/>
    <col min="7" max="7" width="14.50390625" style="10" hidden="1" customWidth="1" outlineLevel="1"/>
    <col min="8" max="8" width="15.375" style="10" hidden="1" customWidth="1"/>
    <col min="9" max="9" width="15.25390625" style="10" customWidth="1"/>
    <col min="10" max="11" width="13.375" style="10" bestFit="1" customWidth="1"/>
    <col min="12" max="12" width="18.125" style="10" bestFit="1" customWidth="1"/>
    <col min="13" max="13" width="9.00390625" style="10" customWidth="1"/>
    <col min="14" max="14" width="20.375" style="11" customWidth="1"/>
    <col min="15" max="16384" width="9.00390625" style="10" customWidth="1"/>
  </cols>
  <sheetData>
    <row r="1" spans="9:13" ht="18.75">
      <c r="I1" s="47"/>
      <c r="J1" s="47"/>
      <c r="K1" s="47"/>
      <c r="L1" s="47"/>
      <c r="M1" s="47"/>
    </row>
    <row r="2" spans="9:13" ht="59.25" customHeight="1">
      <c r="I2" s="133"/>
      <c r="J2" s="133"/>
      <c r="K2" s="133"/>
      <c r="L2" s="133"/>
      <c r="M2" s="48"/>
    </row>
    <row r="3" spans="9:12" ht="23.25" customHeight="1">
      <c r="I3" s="12"/>
      <c r="J3" s="12"/>
      <c r="K3" s="12"/>
      <c r="L3" s="12"/>
    </row>
    <row r="4" ht="8.25" customHeight="1">
      <c r="A4" s="8"/>
    </row>
    <row r="5" spans="1:12" ht="18.75">
      <c r="A5" s="135" t="s">
        <v>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12" ht="18.75">
      <c r="A6" s="135" t="s">
        <v>29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1:12" ht="18.75">
      <c r="A7" s="135" t="s">
        <v>30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</row>
    <row r="8" spans="1:12" ht="18.75">
      <c r="A8" s="135" t="s">
        <v>31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</row>
    <row r="9" spans="1:12" ht="18.75">
      <c r="A9" s="135" t="s">
        <v>32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</row>
    <row r="10" spans="1:12" ht="18.75">
      <c r="A10" s="135" t="s">
        <v>33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</row>
    <row r="11" ht="18.75">
      <c r="L11" s="13" t="s">
        <v>7</v>
      </c>
    </row>
    <row r="12" spans="1:12" ht="58.5" customHeight="1">
      <c r="A12" s="137" t="s">
        <v>6</v>
      </c>
      <c r="B12" s="137" t="s">
        <v>21</v>
      </c>
      <c r="C12" s="137" t="s">
        <v>22</v>
      </c>
      <c r="D12" s="137" t="s">
        <v>26</v>
      </c>
      <c r="E12" s="1">
        <v>2014</v>
      </c>
      <c r="F12" s="1">
        <v>2015</v>
      </c>
      <c r="G12" s="1">
        <v>2016</v>
      </c>
      <c r="H12" s="1" t="s">
        <v>34</v>
      </c>
      <c r="I12" s="37" t="s">
        <v>45</v>
      </c>
      <c r="J12" s="37" t="s">
        <v>51</v>
      </c>
      <c r="K12" s="85" t="s">
        <v>69</v>
      </c>
      <c r="L12" s="137" t="s">
        <v>12</v>
      </c>
    </row>
    <row r="13" spans="1:12" ht="18.75">
      <c r="A13" s="137"/>
      <c r="B13" s="137"/>
      <c r="C13" s="137"/>
      <c r="D13" s="137"/>
      <c r="E13" s="1"/>
      <c r="F13" s="1"/>
      <c r="G13" s="1"/>
      <c r="H13" s="1" t="s">
        <v>17</v>
      </c>
      <c r="I13" s="36" t="s">
        <v>17</v>
      </c>
      <c r="J13" s="36" t="s">
        <v>17</v>
      </c>
      <c r="K13" s="85" t="s">
        <v>17</v>
      </c>
      <c r="L13" s="137"/>
    </row>
    <row r="14" spans="1:18" s="32" customFormat="1" ht="15">
      <c r="A14" s="31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7</v>
      </c>
      <c r="J14" s="31">
        <v>8</v>
      </c>
      <c r="K14" s="31">
        <v>8</v>
      </c>
      <c r="L14" s="31">
        <v>9</v>
      </c>
      <c r="N14" s="33"/>
      <c r="R14" s="34"/>
    </row>
    <row r="15" spans="1:12" ht="18.75">
      <c r="A15" s="159">
        <v>1</v>
      </c>
      <c r="B15" s="160" t="s">
        <v>27</v>
      </c>
      <c r="C15" s="160" t="str">
        <f>'пр 4 к МП'!C15</f>
        <v>Увековечение памяти фронтовиков Великой Отечественной войны 1941-1945 годов на территории Туруханского района</v>
      </c>
      <c r="D15" s="5" t="s">
        <v>25</v>
      </c>
      <c r="E15" s="14" t="e">
        <f>E22+E29+#REF!+#REF!</f>
        <v>#REF!</v>
      </c>
      <c r="F15" s="14" t="e">
        <f>F22+F29+#REF!+#REF!</f>
        <v>#REF!</v>
      </c>
      <c r="G15" s="14" t="e">
        <f>G17+G18+G19+G20+G21</f>
        <v>#REF!</v>
      </c>
      <c r="H15" s="14" t="e">
        <f>H22+H29+#REF!+#REF!</f>
        <v>#REF!</v>
      </c>
      <c r="I15" s="14">
        <f>I17+I18+I19</f>
        <v>8172.22</v>
      </c>
      <c r="J15" s="14">
        <f>J17+J18+J19</f>
        <v>300</v>
      </c>
      <c r="K15" s="14">
        <f>K17+K18+K19</f>
        <v>300</v>
      </c>
      <c r="L15" s="14">
        <f aca="true" t="shared" si="0" ref="L15:L35">I15+J15+K15</f>
        <v>8772.220000000001</v>
      </c>
    </row>
    <row r="16" spans="1:12" ht="18.75">
      <c r="A16" s="159"/>
      <c r="B16" s="160"/>
      <c r="C16" s="160"/>
      <c r="D16" s="5" t="s">
        <v>8</v>
      </c>
      <c r="E16" s="3"/>
      <c r="F16" s="3"/>
      <c r="G16" s="3"/>
      <c r="H16" s="3"/>
      <c r="I16" s="3"/>
      <c r="J16" s="3"/>
      <c r="K16" s="3"/>
      <c r="L16" s="14">
        <f t="shared" si="0"/>
        <v>0</v>
      </c>
    </row>
    <row r="17" spans="1:12" ht="18.75">
      <c r="A17" s="159"/>
      <c r="B17" s="160"/>
      <c r="C17" s="160"/>
      <c r="D17" s="15" t="s">
        <v>38</v>
      </c>
      <c r="E17" s="3" t="e">
        <f>E24+E31+#REF!+#REF!</f>
        <v>#REF!</v>
      </c>
      <c r="F17" s="3" t="e">
        <f>F24+F31+#REF!+#REF!</f>
        <v>#REF!</v>
      </c>
      <c r="G17" s="3" t="e">
        <f>G24+G31+#REF!+#REF!</f>
        <v>#REF!</v>
      </c>
      <c r="H17" s="3" t="e">
        <f>H24+H31+#REF!+#REF!</f>
        <v>#REF!</v>
      </c>
      <c r="I17" s="3">
        <f aca="true" t="shared" si="1" ref="I17:K18">I24+I31</f>
        <v>124.105</v>
      </c>
      <c r="J17" s="3">
        <f t="shared" si="1"/>
        <v>0</v>
      </c>
      <c r="K17" s="3">
        <f t="shared" si="1"/>
        <v>0</v>
      </c>
      <c r="L17" s="14">
        <f t="shared" si="0"/>
        <v>124.105</v>
      </c>
    </row>
    <row r="18" spans="1:12" ht="18.75">
      <c r="A18" s="159"/>
      <c r="B18" s="160"/>
      <c r="C18" s="160"/>
      <c r="D18" s="5" t="s">
        <v>39</v>
      </c>
      <c r="E18" s="3" t="e">
        <f>E25+E32+#REF!+#REF!</f>
        <v>#REF!</v>
      </c>
      <c r="F18" s="3" t="e">
        <f>F25+F32+#REF!+#REF!</f>
        <v>#REF!</v>
      </c>
      <c r="G18" s="3" t="e">
        <f>G25+G32+#REF!+#REF!</f>
        <v>#REF!</v>
      </c>
      <c r="H18" s="3" t="e">
        <f>H25+H32+#REF!+#REF!</f>
        <v>#REF!</v>
      </c>
      <c r="I18" s="3">
        <f t="shared" si="1"/>
        <v>50.695</v>
      </c>
      <c r="J18" s="3">
        <f t="shared" si="1"/>
        <v>0</v>
      </c>
      <c r="K18" s="3">
        <f t="shared" si="1"/>
        <v>0</v>
      </c>
      <c r="L18" s="14">
        <f t="shared" si="0"/>
        <v>50.695</v>
      </c>
    </row>
    <row r="19" spans="1:12" ht="18.75">
      <c r="A19" s="159"/>
      <c r="B19" s="160"/>
      <c r="C19" s="160"/>
      <c r="D19" s="5" t="s">
        <v>28</v>
      </c>
      <c r="E19" s="3" t="e">
        <f>E26+E33+#REF!+#REF!</f>
        <v>#REF!</v>
      </c>
      <c r="F19" s="3" t="e">
        <f>F26+F33+#REF!+#REF!</f>
        <v>#REF!</v>
      </c>
      <c r="G19" s="3" t="e">
        <f>G26+G33+#REF!+#REF!</f>
        <v>#REF!</v>
      </c>
      <c r="H19" s="3" t="e">
        <f>H26+H33+#REF!+#REF!</f>
        <v>#REF!</v>
      </c>
      <c r="I19" s="3">
        <f>I33+I26</f>
        <v>7997.42</v>
      </c>
      <c r="J19" s="3">
        <f>J33+J26</f>
        <v>300</v>
      </c>
      <c r="K19" s="3">
        <f>K33+K26</f>
        <v>300</v>
      </c>
      <c r="L19" s="14">
        <f t="shared" si="0"/>
        <v>8597.42</v>
      </c>
    </row>
    <row r="20" spans="1:12" ht="34.5" customHeight="1">
      <c r="A20" s="159"/>
      <c r="B20" s="160"/>
      <c r="C20" s="160"/>
      <c r="D20" s="16" t="s">
        <v>40</v>
      </c>
      <c r="E20" s="3" t="e">
        <f>E27+E34+#REF!+#REF!</f>
        <v>#REF!</v>
      </c>
      <c r="F20" s="3" t="e">
        <f>F27+F34+#REF!+#REF!</f>
        <v>#REF!</v>
      </c>
      <c r="G20" s="3" t="e">
        <f>G27+G34+#REF!+#REF!</f>
        <v>#REF!</v>
      </c>
      <c r="H20" s="3" t="e">
        <f>H27+H34+#REF!+#REF!</f>
        <v>#REF!</v>
      </c>
      <c r="I20" s="3">
        <v>0</v>
      </c>
      <c r="J20" s="3">
        <v>0</v>
      </c>
      <c r="K20" s="3">
        <v>0</v>
      </c>
      <c r="L20" s="14">
        <f t="shared" si="0"/>
        <v>0</v>
      </c>
    </row>
    <row r="21" spans="1:12" ht="18.75">
      <c r="A21" s="159"/>
      <c r="B21" s="160"/>
      <c r="C21" s="160"/>
      <c r="D21" s="5" t="s">
        <v>9</v>
      </c>
      <c r="E21" s="3">
        <v>0</v>
      </c>
      <c r="F21" s="3" t="e">
        <f>F28+F35+#REF!+#REF!</f>
        <v>#REF!</v>
      </c>
      <c r="G21" s="3" t="e">
        <f>G28+G35+#REF!+#REF!</f>
        <v>#REF!</v>
      </c>
      <c r="H21" s="3">
        <v>2000</v>
      </c>
      <c r="I21" s="3">
        <v>0</v>
      </c>
      <c r="J21" s="3">
        <v>0</v>
      </c>
      <c r="K21" s="3">
        <v>0</v>
      </c>
      <c r="L21" s="14">
        <f t="shared" si="0"/>
        <v>0</v>
      </c>
    </row>
    <row r="22" spans="1:12" ht="18.75">
      <c r="A22" s="17" t="s">
        <v>2</v>
      </c>
      <c r="B22" s="161" t="s">
        <v>5</v>
      </c>
      <c r="C22" s="161" t="s">
        <v>63</v>
      </c>
      <c r="D22" s="5" t="s">
        <v>25</v>
      </c>
      <c r="E22" s="18">
        <f>SUM(E24:E28)</f>
        <v>8319.113</v>
      </c>
      <c r="F22" s="18">
        <f>SUM(F24:F28)</f>
        <v>5818.875</v>
      </c>
      <c r="G22" s="18">
        <f>G26+G28</f>
        <v>9795.42762</v>
      </c>
      <c r="H22" s="14">
        <f>SUM(H24:H28)</f>
        <v>29876.628</v>
      </c>
      <c r="I22" s="14">
        <f>SUM(I24:I28)</f>
        <v>7872.22</v>
      </c>
      <c r="J22" s="14">
        <f>SUM(J24:J28)</f>
        <v>0</v>
      </c>
      <c r="K22" s="14">
        <f>SUM(K24:K28)</f>
        <v>0</v>
      </c>
      <c r="L22" s="14">
        <f t="shared" si="0"/>
        <v>7872.22</v>
      </c>
    </row>
    <row r="23" spans="1:12" ht="18.75">
      <c r="A23" s="19"/>
      <c r="B23" s="162"/>
      <c r="C23" s="162"/>
      <c r="D23" s="5" t="s">
        <v>8</v>
      </c>
      <c r="E23" s="18"/>
      <c r="F23" s="18"/>
      <c r="G23" s="18"/>
      <c r="H23" s="3"/>
      <c r="I23" s="3"/>
      <c r="J23" s="3"/>
      <c r="K23" s="3"/>
      <c r="L23" s="14">
        <f t="shared" si="0"/>
        <v>0</v>
      </c>
    </row>
    <row r="24" spans="1:12" ht="18.75">
      <c r="A24" s="19"/>
      <c r="B24" s="162"/>
      <c r="C24" s="162"/>
      <c r="D24" s="15" t="s">
        <v>38</v>
      </c>
      <c r="E24" s="18"/>
      <c r="F24" s="18"/>
      <c r="G24" s="18"/>
      <c r="H24" s="3"/>
      <c r="I24" s="3">
        <v>124.105</v>
      </c>
      <c r="J24" s="3"/>
      <c r="K24" s="3"/>
      <c r="L24" s="14">
        <f t="shared" si="0"/>
        <v>124.105</v>
      </c>
    </row>
    <row r="25" spans="1:12" ht="18.75">
      <c r="A25" s="19"/>
      <c r="B25" s="162"/>
      <c r="C25" s="162"/>
      <c r="D25" s="5" t="s">
        <v>39</v>
      </c>
      <c r="E25" s="18"/>
      <c r="F25" s="18"/>
      <c r="G25" s="18"/>
      <c r="H25" s="3"/>
      <c r="I25" s="3">
        <v>50.695</v>
      </c>
      <c r="J25" s="3"/>
      <c r="K25" s="3"/>
      <c r="L25" s="14">
        <f t="shared" si="0"/>
        <v>50.695</v>
      </c>
    </row>
    <row r="26" spans="1:12" ht="18.75">
      <c r="A26" s="19"/>
      <c r="B26" s="162"/>
      <c r="C26" s="162"/>
      <c r="D26" s="5" t="s">
        <v>28</v>
      </c>
      <c r="E26" s="18">
        <v>8319.113</v>
      </c>
      <c r="F26" s="18">
        <v>5818.875</v>
      </c>
      <c r="G26" s="18">
        <v>9495.42762</v>
      </c>
      <c r="H26" s="3">
        <v>27876.628</v>
      </c>
      <c r="I26" s="3">
        <v>7697.42</v>
      </c>
      <c r="J26" s="3">
        <v>0</v>
      </c>
      <c r="K26" s="3">
        <v>0</v>
      </c>
      <c r="L26" s="14">
        <f t="shared" si="0"/>
        <v>7697.42</v>
      </c>
    </row>
    <row r="27" spans="1:12" ht="48">
      <c r="A27" s="19"/>
      <c r="B27" s="162"/>
      <c r="C27" s="162"/>
      <c r="D27" s="16" t="s">
        <v>40</v>
      </c>
      <c r="E27" s="20"/>
      <c r="F27" s="20"/>
      <c r="G27" s="20"/>
      <c r="H27" s="3"/>
      <c r="I27" s="3"/>
      <c r="J27" s="3"/>
      <c r="K27" s="3"/>
      <c r="L27" s="14">
        <f t="shared" si="0"/>
        <v>0</v>
      </c>
    </row>
    <row r="28" spans="1:12" ht="18.75">
      <c r="A28" s="21"/>
      <c r="B28" s="163"/>
      <c r="C28" s="163"/>
      <c r="D28" s="5" t="s">
        <v>9</v>
      </c>
      <c r="E28" s="18"/>
      <c r="F28" s="18"/>
      <c r="G28" s="18">
        <v>300</v>
      </c>
      <c r="H28" s="3">
        <v>2000</v>
      </c>
      <c r="I28" s="3"/>
      <c r="J28" s="3"/>
      <c r="K28" s="3"/>
      <c r="L28" s="14">
        <f t="shared" si="0"/>
        <v>0</v>
      </c>
    </row>
    <row r="29" spans="1:12" ht="18.75">
      <c r="A29" s="159" t="s">
        <v>35</v>
      </c>
      <c r="B29" s="160" t="s">
        <v>36</v>
      </c>
      <c r="C29" s="160" t="str">
        <f>'пр 4 к МП'!C24</f>
        <v>Сохранение исторической памяти ветеранов Великой Отечественной войны.</v>
      </c>
      <c r="D29" s="5" t="s">
        <v>25</v>
      </c>
      <c r="E29" s="22">
        <f>SUM(E31:E35)</f>
        <v>1458.795</v>
      </c>
      <c r="F29" s="22">
        <f>SUM(F31:F35)</f>
        <v>1506.84</v>
      </c>
      <c r="G29" s="22">
        <f>SUM(G31:G35)</f>
        <v>1450.60234</v>
      </c>
      <c r="H29" s="14">
        <f>H31+H32+H33+H34+H35</f>
        <v>2358.291</v>
      </c>
      <c r="I29" s="14">
        <f>SUM(I31:I35)</f>
        <v>300</v>
      </c>
      <c r="J29" s="14">
        <f>SUM(J31:J35)</f>
        <v>300</v>
      </c>
      <c r="K29" s="14">
        <f>SUM(K31:K35)</f>
        <v>300</v>
      </c>
      <c r="L29" s="14">
        <f t="shared" si="0"/>
        <v>900</v>
      </c>
    </row>
    <row r="30" spans="1:12" ht="18.75">
      <c r="A30" s="159"/>
      <c r="B30" s="160"/>
      <c r="C30" s="160"/>
      <c r="D30" s="5" t="s">
        <v>8</v>
      </c>
      <c r="E30" s="22"/>
      <c r="F30" s="22"/>
      <c r="G30" s="22"/>
      <c r="H30" s="3"/>
      <c r="I30" s="3"/>
      <c r="J30" s="3"/>
      <c r="K30" s="3"/>
      <c r="L30" s="14">
        <f t="shared" si="0"/>
        <v>0</v>
      </c>
    </row>
    <row r="31" spans="1:12" ht="18.75">
      <c r="A31" s="159"/>
      <c r="B31" s="160"/>
      <c r="C31" s="160"/>
      <c r="D31" s="15" t="s">
        <v>38</v>
      </c>
      <c r="E31" s="23"/>
      <c r="F31" s="23"/>
      <c r="G31" s="23"/>
      <c r="H31" s="3"/>
      <c r="I31" s="3"/>
      <c r="J31" s="3"/>
      <c r="K31" s="3"/>
      <c r="L31" s="14">
        <f t="shared" si="0"/>
        <v>0</v>
      </c>
    </row>
    <row r="32" spans="1:12" ht="18.75">
      <c r="A32" s="159"/>
      <c r="B32" s="160"/>
      <c r="C32" s="160"/>
      <c r="D32" s="5" t="s">
        <v>39</v>
      </c>
      <c r="E32" s="22"/>
      <c r="F32" s="22"/>
      <c r="G32" s="22"/>
      <c r="H32" s="3"/>
      <c r="I32" s="3"/>
      <c r="J32" s="3"/>
      <c r="K32" s="3"/>
      <c r="L32" s="14">
        <f t="shared" si="0"/>
        <v>0</v>
      </c>
    </row>
    <row r="33" spans="1:16" ht="18.75">
      <c r="A33" s="159"/>
      <c r="B33" s="160"/>
      <c r="C33" s="160"/>
      <c r="D33" s="5" t="s">
        <v>28</v>
      </c>
      <c r="E33" s="22">
        <v>1458.795</v>
      </c>
      <c r="F33" s="22">
        <v>1506.84</v>
      </c>
      <c r="G33" s="22">
        <v>1450.60234</v>
      </c>
      <c r="H33" s="3">
        <f>351.255+800.78</f>
        <v>1152.0349999999999</v>
      </c>
      <c r="I33" s="3">
        <f>'пр 4 к МП'!J27</f>
        <v>300</v>
      </c>
      <c r="J33" s="3">
        <f>'пр 4 к МП'!K27</f>
        <v>300</v>
      </c>
      <c r="K33" s="3">
        <f>'пр 4 к МП'!L27</f>
        <v>300</v>
      </c>
      <c r="L33" s="14">
        <f t="shared" si="0"/>
        <v>900</v>
      </c>
      <c r="P33" s="10">
        <v>1206256</v>
      </c>
    </row>
    <row r="34" spans="1:12" ht="48">
      <c r="A34" s="159"/>
      <c r="B34" s="160"/>
      <c r="C34" s="160"/>
      <c r="D34" s="16" t="s">
        <v>40</v>
      </c>
      <c r="E34" s="24"/>
      <c r="F34" s="24"/>
      <c r="G34" s="24"/>
      <c r="H34" s="3">
        <f>2007.036-800.78</f>
        <v>1206.256</v>
      </c>
      <c r="I34" s="3"/>
      <c r="J34" s="3"/>
      <c r="K34" s="3"/>
      <c r="L34" s="14">
        <f t="shared" si="0"/>
        <v>0</v>
      </c>
    </row>
    <row r="35" spans="1:12" ht="18.75">
      <c r="A35" s="159"/>
      <c r="B35" s="160"/>
      <c r="C35" s="160"/>
      <c r="D35" s="5" t="s">
        <v>9</v>
      </c>
      <c r="E35" s="22"/>
      <c r="F35" s="22"/>
      <c r="G35" s="22"/>
      <c r="H35" s="3"/>
      <c r="I35" s="3"/>
      <c r="J35" s="3"/>
      <c r="K35" s="3"/>
      <c r="L35" s="14">
        <f t="shared" si="0"/>
        <v>0</v>
      </c>
    </row>
  </sheetData>
  <sheetProtection/>
  <mergeCells count="20">
    <mergeCell ref="A8:L8"/>
    <mergeCell ref="A9:L9"/>
    <mergeCell ref="B22:B28"/>
    <mergeCell ref="C22:C28"/>
    <mergeCell ref="D12:D13"/>
    <mergeCell ref="A10:L10"/>
    <mergeCell ref="C15:C21"/>
    <mergeCell ref="A12:A13"/>
    <mergeCell ref="B12:B13"/>
    <mergeCell ref="C12:C13"/>
    <mergeCell ref="I2:L2"/>
    <mergeCell ref="L12:L13"/>
    <mergeCell ref="A29:A35"/>
    <mergeCell ref="B29:B35"/>
    <mergeCell ref="C29:C35"/>
    <mergeCell ref="A5:L5"/>
    <mergeCell ref="A6:L6"/>
    <mergeCell ref="A7:L7"/>
    <mergeCell ref="A15:A21"/>
    <mergeCell ref="B15:B21"/>
  </mergeCells>
  <printOptions/>
  <pageMargins left="0.7874015748031497" right="0.7874015748031497" top="1.1811023622047245" bottom="0.3937007874015748" header="0.31496062992125984" footer="0.31496062992125984"/>
  <pageSetup fitToHeight="1" fitToWidth="1" horizontalDpi="600" verticalDpi="600" orientation="landscape" paperSize="9" scale="56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Л. Моховикова</dc:creator>
  <cp:keywords/>
  <dc:description/>
  <cp:lastModifiedBy>Пользователь</cp:lastModifiedBy>
  <cp:lastPrinted>2023-07-07T05:20:02Z</cp:lastPrinted>
  <dcterms:created xsi:type="dcterms:W3CDTF">2016-10-20T04:37:12Z</dcterms:created>
  <dcterms:modified xsi:type="dcterms:W3CDTF">2023-07-07T05:20:05Z</dcterms:modified>
  <cp:category/>
  <cp:version/>
  <cp:contentType/>
  <cp:contentStatus/>
</cp:coreProperties>
</file>