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4\!!!! МУНИЦИПАЛЬНЫЕ ПРОГРАММЫ НА 2025- 2027 ГОДЫ\07        725-п от 08.11.2024      проект + 07  ФК и С плановая\2024 проект физ.культура и спорт\"/>
    </mc:Choice>
  </mc:AlternateContent>
  <bookViews>
    <workbookView xWindow="0" yWindow="0" windowWidth="27870" windowHeight="12885" tabRatio="921" activeTab="2"/>
  </bookViews>
  <sheets>
    <sheet name="пр к пасп" sheetId="2" r:id="rId1"/>
    <sheet name="пр к пасп ПП1" sheetId="7" r:id="rId2"/>
    <sheet name="пр к ПП1" sheetId="8" r:id="rId3"/>
    <sheet name="пр 3 к МП" sheetId="3" r:id="rId4"/>
    <sheet name="пр 4 к МП" sheetId="5" r:id="rId5"/>
    <sheet name="пр 5 к МП" sheetId="6" r:id="rId6"/>
  </sheets>
  <definedNames>
    <definedName name="_xlnm._FilterDatabase" localSheetId="2" hidden="1">'пр к ПП1'!$A$7:$L$12</definedName>
    <definedName name="_xlnm.Print_Titles" localSheetId="3">'пр 3 к МП'!$11:$12</definedName>
    <definedName name="_xlnm.Print_Titles" localSheetId="4">'пр 4 к МП'!$11:$13</definedName>
    <definedName name="_xlnm.Print_Titles" localSheetId="5">'пр 5 к МП'!$13:$15</definedName>
    <definedName name="_xlnm.Print_Titles" localSheetId="0">'пр к пасп'!$11:$14</definedName>
    <definedName name="_xlnm.Print_Titles" localSheetId="1">'пр к пасп ПП1'!$9:$11</definedName>
    <definedName name="_xlnm.Print_Titles" localSheetId="2">'пр к ПП1'!$7:$8</definedName>
    <definedName name="_xlnm.Print_Area" localSheetId="4">'пр 4 к МП'!$A$1:$L$21</definedName>
    <definedName name="_xlnm.Print_Area" localSheetId="5">'пр 5 к МП'!$A$1:$R$29</definedName>
    <definedName name="_xlnm.Print_Area" localSheetId="0">'пр к пасп'!$A$1:$R$17</definedName>
    <definedName name="_xlnm.Print_Area" localSheetId="1">'пр к пасп ПП1'!$A$1:$G$25</definedName>
    <definedName name="_xlnm.Print_Area" localSheetId="2">'пр к ПП1'!$A$1:$L$34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8" l="1"/>
  <c r="K25" i="8"/>
  <c r="W26" i="6" l="1"/>
  <c r="F10" i="7" l="1"/>
  <c r="O13" i="6" l="1"/>
  <c r="P13" i="6" s="1"/>
  <c r="J11" i="5"/>
  <c r="K11" i="5" s="1"/>
  <c r="G18" i="7" l="1"/>
  <c r="G16" i="7" s="1"/>
  <c r="F18" i="7"/>
  <c r="F16" i="7" s="1"/>
  <c r="E16" i="7"/>
  <c r="J21" i="5" l="1"/>
  <c r="K21" i="5"/>
  <c r="I21" i="5"/>
  <c r="L21" i="5" l="1"/>
  <c r="W17" i="6"/>
  <c r="W24" i="6"/>
  <c r="W25" i="6"/>
  <c r="W28" i="6"/>
  <c r="W29" i="6"/>
  <c r="J17" i="5"/>
  <c r="L17" i="5" s="1"/>
  <c r="K17" i="5"/>
  <c r="I17" i="5"/>
  <c r="J16" i="5"/>
  <c r="K20" i="5"/>
  <c r="I18" i="5"/>
  <c r="I16" i="5" l="1"/>
  <c r="I14" i="5" s="1"/>
  <c r="L20" i="5"/>
  <c r="P27" i="6"/>
  <c r="P20" i="6"/>
  <c r="K18" i="5"/>
  <c r="K16" i="5"/>
  <c r="K14" i="5" s="1"/>
  <c r="J18" i="5"/>
  <c r="J14" i="5"/>
  <c r="I32" i="8"/>
  <c r="I30" i="8"/>
  <c r="I27" i="8"/>
  <c r="I23" i="8"/>
  <c r="I21" i="8"/>
  <c r="I18" i="8"/>
  <c r="I16" i="8"/>
  <c r="I14" i="8"/>
  <c r="I11" i="8"/>
  <c r="K12" i="8"/>
  <c r="K13" i="8"/>
  <c r="K15" i="8"/>
  <c r="K17" i="8"/>
  <c r="J16" i="8"/>
  <c r="H16" i="8"/>
  <c r="K16" i="8" s="1"/>
  <c r="J18" i="8"/>
  <c r="H18" i="8"/>
  <c r="K20" i="8"/>
  <c r="K19" i="8"/>
  <c r="J21" i="8"/>
  <c r="H21" i="8"/>
  <c r="K22" i="8"/>
  <c r="K26" i="8"/>
  <c r="J23" i="8"/>
  <c r="H23" i="8"/>
  <c r="K29" i="8"/>
  <c r="K28" i="8"/>
  <c r="J27" i="8"/>
  <c r="H27" i="8"/>
  <c r="K31" i="8"/>
  <c r="K30" i="8" s="1"/>
  <c r="J30" i="8"/>
  <c r="H30" i="8"/>
  <c r="K33" i="8"/>
  <c r="K32" i="8" s="1"/>
  <c r="J32" i="8"/>
  <c r="H32" i="8"/>
  <c r="I34" i="8" l="1"/>
  <c r="K11" i="8"/>
  <c r="K21" i="8"/>
  <c r="L18" i="5"/>
  <c r="K18" i="8"/>
  <c r="L14" i="5"/>
  <c r="L16" i="5"/>
  <c r="K27" i="8"/>
  <c r="K23" i="8"/>
  <c r="J11" i="8" l="1"/>
  <c r="H11" i="8"/>
  <c r="H14" i="8"/>
  <c r="H34" i="8" l="1"/>
  <c r="F18" i="6"/>
  <c r="G18" i="6"/>
  <c r="H18" i="6"/>
  <c r="I18" i="6"/>
  <c r="J18" i="6"/>
  <c r="K18" i="6"/>
  <c r="M18" i="6"/>
  <c r="F19" i="6"/>
  <c r="G19" i="6"/>
  <c r="H19" i="6"/>
  <c r="I19" i="6"/>
  <c r="J19" i="6"/>
  <c r="K19" i="6"/>
  <c r="L19" i="6"/>
  <c r="M19" i="6"/>
  <c r="F20" i="6"/>
  <c r="G20" i="6"/>
  <c r="H20" i="6"/>
  <c r="I20" i="6"/>
  <c r="J20" i="6"/>
  <c r="K20" i="6"/>
  <c r="L20" i="6"/>
  <c r="F21" i="6"/>
  <c r="G21" i="6"/>
  <c r="H21" i="6"/>
  <c r="I21" i="6"/>
  <c r="J21" i="6"/>
  <c r="K21" i="6"/>
  <c r="L21" i="6"/>
  <c r="M21" i="6"/>
  <c r="F22" i="6"/>
  <c r="G22" i="6"/>
  <c r="H22" i="6"/>
  <c r="I22" i="6"/>
  <c r="J22" i="6"/>
  <c r="K22" i="6"/>
  <c r="L22" i="6"/>
  <c r="M22" i="6"/>
  <c r="E22" i="6"/>
  <c r="E21" i="6"/>
  <c r="E20" i="6"/>
  <c r="E19" i="6"/>
  <c r="E18" i="6"/>
  <c r="F23" i="6"/>
  <c r="G23" i="6"/>
  <c r="H23" i="6"/>
  <c r="I23" i="6"/>
  <c r="J23" i="6"/>
  <c r="K23" i="6"/>
  <c r="L23" i="6"/>
  <c r="M23" i="6"/>
  <c r="E23" i="6"/>
  <c r="W21" i="6" l="1"/>
  <c r="W19" i="6"/>
  <c r="L16" i="6"/>
  <c r="W22" i="6"/>
  <c r="W18" i="6"/>
  <c r="I16" i="6"/>
  <c r="M16" i="6"/>
  <c r="K16" i="6"/>
  <c r="J16" i="6"/>
  <c r="G16" i="6"/>
  <c r="H16" i="6"/>
  <c r="F16" i="6"/>
  <c r="E16" i="6"/>
  <c r="I8" i="8"/>
  <c r="J8" i="8" s="1"/>
  <c r="G10" i="7"/>
  <c r="Q29" i="6" l="1"/>
  <c r="S23" i="6" l="1"/>
  <c r="T23" i="6"/>
  <c r="R23" i="6"/>
  <c r="S16" i="6"/>
  <c r="T16" i="6"/>
  <c r="R16" i="6"/>
  <c r="Q26" i="6" l="1"/>
  <c r="V26" i="6" s="1"/>
  <c r="Q28" i="6"/>
  <c r="Q25" i="6"/>
  <c r="C16" i="6"/>
  <c r="C23" i="6"/>
  <c r="L15" i="5"/>
  <c r="Q22" i="6" l="1"/>
  <c r="V19" i="6"/>
  <c r="J14" i="8" l="1"/>
  <c r="K14" i="8" l="1"/>
  <c r="K34" i="8" s="1"/>
  <c r="J34" i="8"/>
  <c r="N27" i="6"/>
  <c r="O27" i="6"/>
  <c r="B15" i="3"/>
  <c r="W27" i="6" l="1"/>
  <c r="P16" i="6"/>
  <c r="K35" i="8"/>
  <c r="N23" i="6"/>
  <c r="O23" i="6"/>
  <c r="N20" i="6" l="1"/>
  <c r="W23" i="6"/>
  <c r="O20" i="6"/>
  <c r="Q27" i="6"/>
  <c r="V27" i="6" l="1"/>
  <c r="Q23" i="6"/>
  <c r="V23" i="6" s="1"/>
  <c r="N16" i="6"/>
  <c r="W20" i="6"/>
  <c r="Q20" i="6"/>
  <c r="V20" i="6" s="1"/>
  <c r="V16" i="6" s="1"/>
  <c r="O16" i="6"/>
  <c r="W16" i="6" l="1"/>
  <c r="Q16" i="6"/>
</calcChain>
</file>

<file path=xl/sharedStrings.xml><?xml version="1.0" encoding="utf-8"?>
<sst xmlns="http://schemas.openxmlformats.org/spreadsheetml/2006/main" count="296" uniqueCount="201">
  <si>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</si>
  <si>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</si>
  <si>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</si>
  <si>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</si>
  <si>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</si>
  <si>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</si>
  <si>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</si>
  <si>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</si>
  <si>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</si>
  <si>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</si>
  <si>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</si>
  <si>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</si>
  <si>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</si>
  <si>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</si>
  <si>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</si>
  <si>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</si>
  <si>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</si>
  <si>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</si>
  <si>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</si>
  <si>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</si>
  <si>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</si>
  <si>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</si>
  <si>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</si>
  <si>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</si>
  <si>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</si>
  <si>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</si>
  <si>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</si>
  <si>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</si>
  <si>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</si>
  <si>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</si>
  <si>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</si>
  <si>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</si>
  <si>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</si>
  <si>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</si>
  <si>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</si>
  <si>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</si>
  <si>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</si>
  <si>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</si>
  <si>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</si>
  <si>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</si>
  <si>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</si>
  <si>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</si>
  <si>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</si>
  <si>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</si>
  <si>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</si>
  <si>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</si>
  <si>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</si>
  <si>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</si>
  <si>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</si>
  <si>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</si>
  <si>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</si>
  <si>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</si>
  <si>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</si>
  <si>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</si>
  <si>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</si>
  <si>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</si>
  <si>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2030 год</t>
  </si>
  <si>
    <t>2016 год</t>
  </si>
  <si>
    <t>Администрация Туруханского района</t>
  </si>
  <si>
    <t>чел.</t>
  </si>
  <si>
    <t>1.2.</t>
  </si>
  <si>
    <t>2.1.</t>
  </si>
  <si>
    <t>ед.</t>
  </si>
  <si>
    <t>2013 год</t>
  </si>
  <si>
    <t>и значения показателей результативности подпрограммы 1</t>
  </si>
  <si>
    <t>федеральный бюджет</t>
  </si>
  <si>
    <t>краевой бюджет</t>
  </si>
  <si>
    <t>бюджеты муниципальных образований Туруханского района</t>
  </si>
  <si>
    <t>всего расходные обязательства по муниципальной программе Туруханского района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</si>
  <si>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</si>
  <si>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</si>
  <si>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</si>
  <si>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</si>
  <si>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1.1.1.</t>
  </si>
  <si>
    <t>%</t>
  </si>
  <si>
    <t>Задача муниципальной программы Туруханского района: 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</t>
  </si>
  <si>
    <t>Развитие массовой физической культуры и спорта</t>
  </si>
  <si>
    <t>Цель подпрограммы : Создание доступных условий для занятия населения Туруханского района различных возрастных, профессиональных и социальных групп физической культурой и спортом</t>
  </si>
  <si>
    <t>1.</t>
  </si>
  <si>
    <t>Задача 1. Организация проведения официальных спортивных и спортивно-массовых мероприятий  Туруханского района, развитие физической культуры и спорта в поселениях Туруханского района.</t>
  </si>
  <si>
    <t>1.1</t>
  </si>
  <si>
    <t>Проведение районных спортивных мероприятий</t>
  </si>
  <si>
    <t>Увеличение участников   официальных  спортивных мероприятиях не менее  50 человек ежегодно, в том числе работающей молодёжи и взрослого населения не менее 30 человек.</t>
  </si>
  <si>
    <t>1.2</t>
  </si>
  <si>
    <t xml:space="preserve">Проведение  физкультурно-массовых мероприятий в поселениях Туруханского района </t>
  </si>
  <si>
    <t>Участие  жителей поселений Туруханского района в районных спортивно-массовых мероприятиях, не менее 760 чел.</t>
  </si>
  <si>
    <t>2.</t>
  </si>
  <si>
    <t>Задача 2. Формирование и обеспечение деятельности спортивных сборных команд Туруханского района.</t>
  </si>
  <si>
    <t>2.1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</si>
  <si>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</t>
  </si>
  <si>
    <t>Участие сборных команд Туруханского района в соревнованиях краевого, регионального, Всероссийского и международного уровней, не менее 25 человек ежегодно.</t>
  </si>
  <si>
    <t>3.</t>
  </si>
  <si>
    <t xml:space="preserve">Задача 3. Укрепление материально-спортивной  базы и  повышение уровня подготовки спортсменов. </t>
  </si>
  <si>
    <t>3.1</t>
  </si>
  <si>
    <t>Приобретение экипировки, инвентаря и оборудования для проведений учебно тренировочного процесса сборных команд Туруханского района по видам спорта и обемпечению деятельности спортивных клубов по месту жительства</t>
  </si>
  <si>
    <t>4</t>
  </si>
  <si>
    <t>Задача 4. Организация проведения мероприятий по приему тестов, нормативов Всеросийского физкультурно - спортивного комплекса "Готов к труду и обороне" (ГТО) на территории Туруханского района</t>
  </si>
  <si>
    <t>Приобритение инвентаря и оборудования для приема тестов, нормативов Всероссийского физкультурно - спортивного комплекса "Готов к труду и обороне" (ГТО)</t>
  </si>
  <si>
    <t>0710083210</t>
  </si>
  <si>
    <t>Приобретение 2 пневматических винтовок МР-512, 2 гири по 16 кг., учебные гранаты 4 шт. по 700 гр. и 4 шт. по 500 гр., секундамеры механические 5 шт., рулетки 2 шт. по 50 метров, 2 пулеуловителя, турник с низкой и высокой перекладиной, в течении 3-х лет.</t>
  </si>
  <si>
    <t>4.2.</t>
  </si>
  <si>
    <t>Обучение специалистов, членов комисси по приему нормативов, тестов Всероссийского физкультурно - спортивного комплекса "Готов к труду и обороне" (ГТО)</t>
  </si>
  <si>
    <t>0710083220</t>
  </si>
  <si>
    <t>ВСЕГО</t>
  </si>
  <si>
    <t>0710081850</t>
  </si>
  <si>
    <t>0710081860</t>
  </si>
  <si>
    <t xml:space="preserve"> 0710081870</t>
  </si>
  <si>
    <t>0710081880</t>
  </si>
  <si>
    <t>5.</t>
  </si>
  <si>
    <t>5.1.</t>
  </si>
  <si>
    <t>Задача 5. Обеспечение деятельности подведомственных учреждений</t>
  </si>
  <si>
    <t>Обеспечение деятельности подведомственных учреждений</t>
  </si>
  <si>
    <t xml:space="preserve"> 0710080610</t>
  </si>
  <si>
    <r>
      <t>Цель подпрограммы:</t>
    </r>
    <r>
      <rPr>
        <sz val="12"/>
        <rFont val="Times New Roman"/>
        <family val="1"/>
        <charset val="204"/>
      </rPr>
      <t>Создание доступных условий для занятий населения Туруханского района различных возрастных, профессиональных и социальных групп физической культурой и спортом</t>
    </r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</si>
  <si>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2"/>
        <charset val="204"/>
      </rPr>
      <t>.Организация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района;</t>
    </r>
  </si>
  <si>
    <t>проведение районных спортивных  мероприятий</t>
  </si>
  <si>
    <t>Статическая отчетность 1-ФК</t>
  </si>
  <si>
    <t>Статистическая отчетность 1-ФК</t>
  </si>
  <si>
    <t>количчество спортивных клубов по месту жительства</t>
  </si>
  <si>
    <t>удельный вес населения Туруханского района занимающегося физической культурой и спортом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</si>
  <si>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2"/>
        <charset val="204"/>
      </rPr>
      <t>.Формирование и обеспечение деятельности спортивных сборных команд Туруханского района;</t>
    </r>
  </si>
  <si>
    <t>спортсмены разрядники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</si>
  <si>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3</t>
    </r>
    <r>
      <rPr>
        <sz val="12"/>
        <rFont val="Times New Roman"/>
        <family val="2"/>
        <charset val="204"/>
      </rPr>
      <t>.Укрепление материально-спортивной  базы и повышение уровня подготовки спортсменов;</t>
    </r>
  </si>
  <si>
    <t>Участие  сборных команд Туруханского района в соревнованиях краевого, реионального, всероссийского и муждународного уровней</t>
  </si>
  <si>
    <t>1.3.</t>
  </si>
  <si>
    <t>4.</t>
  </si>
  <si>
    <t>Цель муниципальной программы Туруханского района: Создание условий, обеспечивающих возможность гражданам заниматься физической культурой и спортом, формирование цельной системы подготовки спортивного резерва, развития потенциала молодежи в интересах Туруханского района</t>
  </si>
  <si>
    <t>Численность граждан  занимающихся физической культурой и спортом в Туруханском районе</t>
  </si>
  <si>
    <t>Численность занимающихся детей в детско-юношеских спортивных школах;</t>
  </si>
  <si>
    <t>распоряжение</t>
  </si>
  <si>
    <t>Об утверждении нормативов финансирования физкультурных и спортивных мероприятий, в том числе спортивных соревнований и учебно-тренировачных сборов, финансируемых за счет средств бюджета Туруханского района</t>
  </si>
  <si>
    <t>администрация Туруханского района</t>
  </si>
  <si>
    <t>Приложение № 3</t>
  </si>
  <si>
    <t>Приложение № 4</t>
  </si>
  <si>
    <t>не менее 2 человек ежегодно</t>
  </si>
  <si>
    <t>к паспорту муниципальной  программы Туруханского района "Развитие физичекой культуры, спорта в Туруханском районе"</t>
  </si>
  <si>
    <t xml:space="preserve">Цель муниципальной программы Туруханского района: создание условий, обеспечивающих возможность
гражданам заниматься физической культурой и спортом в Туруханском районе
</t>
  </si>
  <si>
    <t>Туруханского района"Развитие физической культуры , спорта в Туруханском районе"</t>
  </si>
  <si>
    <t>к  муниципальной программе Туруханского района"Развитие физической культуры , спорта в Туруханском районе"</t>
  </si>
  <si>
    <t>к муниципальной программе Туруханского района "Развитие физической культуры, спорта в Туруханском районе"</t>
  </si>
  <si>
    <t>Развитие физической культуры, спорта в Туруханском районе</t>
  </si>
  <si>
    <t>к муниципальной программе Туруханского района "Развитие физической культуры, спорта  в Туруханском районе"</t>
  </si>
  <si>
    <r>
      <rPr>
        <b/>
        <sz val="12"/>
        <color indexed="8"/>
        <rFont val="Times New Roman"/>
        <family val="1"/>
        <charset val="204"/>
      </rPr>
      <t xml:space="preserve">Задача подпрограммы:4 </t>
    </r>
    <r>
      <rPr>
        <sz val="12"/>
        <color indexed="8"/>
        <rFont val="Times New Roman"/>
        <family val="1"/>
        <charset val="204"/>
      </rPr>
      <t>Организация проведения мероприятий по приему тестов, нормативов Всероссийского физкультурно - спортивного комплекса "Готов к труду и обороне" (ГТО) на территории Туруханского района</t>
    </r>
  </si>
  <si>
    <t xml:space="preserve">об основных мерах правового регулирования в соответствующей сфере (области) муниципального </t>
  </si>
  <si>
    <t xml:space="preserve"> управления, направленных на достижение цели и (или) задач муниципальной программы</t>
  </si>
  <si>
    <t>"Развитие массовой физической культуры и спорта"</t>
  </si>
  <si>
    <t>мероприятий подпрограммы 1 «Развитие массовой физической культуры и спорта»</t>
  </si>
  <si>
    <t>2021 год</t>
  </si>
  <si>
    <t xml:space="preserve">Приложение 
к подпрограмме 1 "Развитие массовой физической культуры и спорта" </t>
  </si>
  <si>
    <t>Приложение № 2</t>
  </si>
  <si>
    <t>6.</t>
  </si>
  <si>
    <t>Управление жилищно-коммунального хозяйства и строительства администрации Туруханского района</t>
  </si>
  <si>
    <r>
      <t xml:space="preserve">Управление жилищно-коммунального хозяйства и строительства </t>
    </r>
    <r>
      <rPr>
        <sz val="12"/>
        <color rgb="FF000000"/>
        <rFont val="Times New Roman"/>
        <family val="1"/>
        <charset val="204"/>
      </rPr>
      <t>администрации Туруханского района</t>
    </r>
  </si>
  <si>
    <t>6.1.</t>
  </si>
  <si>
    <t>2014 отчет</t>
  </si>
  <si>
    <t>2015 отчет</t>
  </si>
  <si>
    <t>2016 отчет</t>
  </si>
  <si>
    <t>2017 отчет</t>
  </si>
  <si>
    <t>2018 отчет</t>
  </si>
  <si>
    <t>2019 отчет</t>
  </si>
  <si>
    <t>2020 отчет</t>
  </si>
  <si>
    <t>2021 отчет</t>
  </si>
  <si>
    <t>2022 план</t>
  </si>
  <si>
    <t>Свод по всем годам</t>
  </si>
  <si>
    <t>Задача 6. Устройство плоскостных спортивных сооружений в сельской местности</t>
  </si>
  <si>
    <t>Устройство плоскостных спортивных сооружений в сельской местности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</si>
  <si>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0710078450</t>
  </si>
  <si>
    <t>Устройство плоскостных спортивных сооружений в сельской местности</t>
  </si>
  <si>
    <t>6.2.</t>
  </si>
  <si>
    <t>Софинансирование расходов на устройство плоскостных спортивных сооружений в сельской местности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</si>
  <si>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07100S8450</t>
  </si>
  <si>
    <t>7.</t>
  </si>
  <si>
    <t>Задача 7. Оснащение объектов спортивной инфраструктуры спортивно-технологическим оборудованием</t>
  </si>
  <si>
    <t>7.1.</t>
  </si>
  <si>
    <t>Реализация мероприятий по оснащению объектов спортивной инфраструктуры спортивно-технологическим оборудованием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</si>
  <si>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0710084290</t>
  </si>
  <si>
    <t xml:space="preserve">Подготовка (устройство) основания для оснащения объектов спортивной инфраструктуры спортивно-технологическим оборудованием </t>
  </si>
  <si>
    <t>7.2.</t>
  </si>
  <si>
    <t>Подготовка (устройство) основания для оснащения объектов спортивной инфраструктуры спортивно-технологическим оборудованием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</si>
  <si>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071Р552281</t>
  </si>
  <si>
    <t>8.</t>
  </si>
  <si>
    <t xml:space="preserve">Расходы на поддержку физкультурно-спортивных клубов по месту жительства </t>
  </si>
  <si>
    <t>8.1.</t>
  </si>
  <si>
    <t>Расходы на поддержку физкультурно-спортивных клубов по месту жительства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</si>
  <si>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0710074180</t>
  </si>
  <si>
    <t>Поддержка физкультурно-спортивных клубов по месту жительства</t>
  </si>
  <si>
    <t>9.</t>
  </si>
  <si>
    <t xml:space="preserve">Расходы за счет остатков прошлых лет ООО «РН-Ванкор» </t>
  </si>
  <si>
    <t>Расходы за счет остатков прошлых лет ООО «РН-Ванкор»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</t>
  </si>
  <si>
    <t>Управление жилищно-коммунального хозяйства администрации Туруханского района</t>
  </si>
  <si>
    <t>0710084220</t>
  </si>
  <si>
    <t>На капитальный ремонт помещения здания физической культуры и спорта города Игарки</t>
  </si>
  <si>
    <t>Приобретение:  экипировка земняя и летняя 18 комплектов, для сборных команд района. Приобритение: мячей мини футбольных 30шт., мячи баскетбольные 20 шт.,мячи волейбольные 20 шт.,ракетки для настольного тениса 15 комп.,в течении 3-х лет, сетка волейбольная 15 шт, в течении 3-х лет.,беговые лыжи, ботинки 50 комп. в течении 3-х лет,мауты 4 шт.,боксерская груша 1 шт., хоккейное снаряжение в течение 3-х лет 30 комплектов и др. спортивный инвентарь.</t>
  </si>
  <si>
    <t>Приложение                                                                                                                                       к паспорту подпрограммы 1  «Развитие массовой физической культуры и спорта»</t>
  </si>
  <si>
    <t>население</t>
  </si>
  <si>
    <t>спортсмены</t>
  </si>
  <si>
    <t>Статистическая отчетность 5-ФК</t>
  </si>
  <si>
    <t>48 149, 569</t>
  </si>
  <si>
    <t>2026 год</t>
  </si>
  <si>
    <t>№ 896-п от 20.06.2017</t>
  </si>
  <si>
    <t>0710085210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</si>
</sst>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_р_._-;\-* #,##0.000_р_._-;_-* &quot;-&quot;??_р_._-;_-@_-"/>
    <numFmt numFmtId="166" formatCode="_(* #,##0.00_);_(* \(#,##0.00\);_(* &quot;-&quot;??_);_(@_)"/>
    <numFmt numFmtId="167" formatCode="_-* #,##0_р_._-;\-* #,##0_р_._-;_-* &quot;-&quot;??_р_._-;_-@_-"/>
    <numFmt numFmtId="168" formatCode="0.000"/>
    <numFmt numFmtId="169" formatCode="#,##0.000_ ;\-#,##0.000\ "/>
    <numFmt numFmtId="170" formatCode="_-* #,##0.000\ _₽_-;\-* #,##0.000\ _₽_-;_-* &quot;-&quot;???\ _₽_-;_-@_-"/>
    <numFmt numFmtId="171" formatCode="_-* #,##0.000\ _₽_-;\-* #,##0.000\ _₽_-;_-* &quot;-&quot;??\ _₽_-;_-@_-"/>
    <numFmt numFmtId="172" formatCode="0.0"/>
  </numFmts>
  <fonts count="19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b/>
      <sz val="12"/>
      <name val="Times New Roman"/>
      <family val="2"/>
      <charset val="204"/>
    </font>
    <font>
      <sz val="14"/>
      <color rgb="FFC00000"/>
      <name val="Times New Roman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2"/>
      <charset val="204"/>
    </font>
    <font>
      <b/>
      <sz val="14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164" fontId="4" fillId="0" borderId="1" xfId="2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165" fontId="6" fillId="0" borderId="1" xfId="2" applyNumberFormat="1" applyFont="1" applyBorder="1" applyAlignment="1">
      <alignment vertical="center" wrapText="1"/>
    </xf>
    <xf numFmtId="165" fontId="3" fillId="0" borderId="0" xfId="2" applyNumberFormat="1" applyFont="1"/>
    <xf numFmtId="165" fontId="4" fillId="0" borderId="1" xfId="2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center" vertical="center"/>
    </xf>
    <xf numFmtId="0" fontId="10" fillId="0" borderId="1" xfId="5" applyFont="1" applyBorder="1" applyAlignment="1">
      <alignment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/>
    <xf numFmtId="165" fontId="8" fillId="0" borderId="1" xfId="2" applyNumberFormat="1" applyFont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vertical="center" wrapText="1"/>
    </xf>
    <xf numFmtId="0" fontId="8" fillId="0" borderId="1" xfId="5" applyFont="1" applyFill="1" applyBorder="1" applyAlignment="1"/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center" vertical="center"/>
    </xf>
    <xf numFmtId="0" fontId="9" fillId="0" borderId="1" xfId="5" applyFont="1" applyFill="1" applyBorder="1" applyAlignment="1">
      <alignment horizontal="left"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7" fontId="3" fillId="0" borderId="0" xfId="2" applyNumberFormat="1" applyFont="1"/>
    <xf numFmtId="168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5" fontId="8" fillId="0" borderId="1" xfId="2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Border="1" applyAlignment="1">
      <alignment horizontal="center" vertical="center" wrapText="1"/>
    </xf>
    <xf numFmtId="0" fontId="15" fillId="0" borderId="0" xfId="0" applyFont="1"/>
    <xf numFmtId="170" fontId="15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165" fontId="2" fillId="2" borderId="1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center" vertical="center"/>
    </xf>
    <xf numFmtId="165" fontId="14" fillId="2" borderId="1" xfId="2" applyNumberFormat="1" applyFont="1" applyFill="1" applyBorder="1" applyAlignment="1">
      <alignment horizontal="center" vertical="center"/>
    </xf>
    <xf numFmtId="165" fontId="8" fillId="2" borderId="1" xfId="2" applyNumberFormat="1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/>
    <xf numFmtId="170" fontId="3" fillId="0" borderId="0" xfId="0" applyNumberFormat="1" applyFont="1" applyAlignment="1">
      <alignment vertical="center"/>
    </xf>
    <xf numFmtId="165" fontId="9" fillId="2" borderId="1" xfId="2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165" fontId="4" fillId="2" borderId="1" xfId="2" applyNumberFormat="1" applyFont="1" applyFill="1" applyBorder="1" applyAlignment="1">
      <alignment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3" fontId="16" fillId="0" borderId="1" xfId="0" applyNumberFormat="1" applyFont="1" applyBorder="1" applyAlignment="1">
      <alignment vertical="center" wrapText="1"/>
    </xf>
    <xf numFmtId="43" fontId="13" fillId="0" borderId="1" xfId="0" applyNumberFormat="1" applyFont="1" applyBorder="1" applyAlignment="1">
      <alignment vertical="center" wrapText="1"/>
    </xf>
    <xf numFmtId="43" fontId="13" fillId="0" borderId="1" xfId="1" applyNumberFormat="1" applyFont="1" applyBorder="1" applyAlignment="1">
      <alignment vertical="center" wrapText="1"/>
    </xf>
    <xf numFmtId="43" fontId="13" fillId="0" borderId="1" xfId="0" applyNumberFormat="1" applyFont="1" applyBorder="1" applyAlignment="1">
      <alignment wrapText="1"/>
    </xf>
    <xf numFmtId="43" fontId="2" fillId="0" borderId="1" xfId="0" applyNumberFormat="1" applyFont="1" applyBorder="1" applyAlignment="1">
      <alignment vertical="center" wrapText="1"/>
    </xf>
    <xf numFmtId="170" fontId="18" fillId="0" borderId="0" xfId="0" applyNumberFormat="1" applyFont="1"/>
    <xf numFmtId="171" fontId="16" fillId="0" borderId="1" xfId="0" applyNumberFormat="1" applyFont="1" applyBorder="1" applyAlignment="1">
      <alignment vertical="center" wrapText="1"/>
    </xf>
    <xf numFmtId="171" fontId="16" fillId="2" borderId="1" xfId="0" applyNumberFormat="1" applyFont="1" applyFill="1" applyBorder="1" applyAlignment="1">
      <alignment vertical="center" wrapText="1"/>
    </xf>
    <xf numFmtId="171" fontId="13" fillId="0" borderId="1" xfId="0" applyNumberFormat="1" applyFont="1" applyBorder="1" applyAlignment="1">
      <alignment vertical="center" wrapText="1"/>
    </xf>
    <xf numFmtId="171" fontId="13" fillId="0" borderId="1" xfId="1" applyNumberFormat="1" applyFont="1" applyBorder="1" applyAlignment="1">
      <alignment vertical="center" wrapText="1"/>
    </xf>
    <xf numFmtId="171" fontId="1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170" fontId="14" fillId="2" borderId="1" xfId="2" applyNumberFormat="1" applyFont="1" applyFill="1" applyBorder="1" applyAlignment="1"/>
    <xf numFmtId="169" fontId="6" fillId="0" borderId="1" xfId="2" applyNumberFormat="1" applyFont="1" applyBorder="1" applyAlignment="1">
      <alignment vertical="center" wrapText="1"/>
    </xf>
    <xf numFmtId="0" fontId="12" fillId="0" borderId="1" xfId="5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2" borderId="1" xfId="5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0" borderId="1" xfId="5" applyFont="1" applyBorder="1" applyAlignment="1">
      <alignment horizontal="left" vertical="center" wrapText="1"/>
    </xf>
    <xf numFmtId="0" fontId="8" fillId="0" borderId="7" xfId="5" applyFont="1" applyBorder="1" applyAlignment="1">
      <alignment horizontal="left" vertical="center"/>
    </xf>
    <xf numFmtId="0" fontId="8" fillId="0" borderId="8" xfId="5" applyFont="1" applyBorder="1" applyAlignment="1">
      <alignment horizontal="left" vertical="center"/>
    </xf>
    <xf numFmtId="0" fontId="8" fillId="0" borderId="9" xfId="5" applyFont="1" applyBorder="1" applyAlignment="1">
      <alignment horizontal="left" vertical="center"/>
    </xf>
    <xf numFmtId="0" fontId="8" fillId="0" borderId="7" xfId="5" applyFont="1" applyBorder="1" applyAlignment="1">
      <alignment horizontal="left" vertical="center" wrapText="1"/>
    </xf>
    <xf numFmtId="0" fontId="8" fillId="0" borderId="8" xfId="5" applyFont="1" applyBorder="1" applyAlignment="1">
      <alignment horizontal="left" vertical="center" wrapText="1"/>
    </xf>
    <xf numFmtId="0" fontId="8" fillId="0" borderId="9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9" fillId="0" borderId="6" xfId="5" applyFont="1" applyBorder="1" applyAlignment="1">
      <alignment horizontal="left" vertical="center" wrapText="1"/>
    </xf>
    <xf numFmtId="0" fontId="10" fillId="0" borderId="5" xfId="5" applyFont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 wrapText="1"/>
    </xf>
    <xf numFmtId="0" fontId="9" fillId="0" borderId="5" xfId="5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left"/>
    </xf>
    <xf numFmtId="49" fontId="8" fillId="0" borderId="5" xfId="5" applyNumberFormat="1" applyFont="1" applyBorder="1" applyAlignment="1">
      <alignment horizontal="center" vertical="center"/>
    </xf>
    <xf numFmtId="49" fontId="8" fillId="0" borderId="6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9"/>
  <sheetViews>
    <sheetView view="pageBreakPreview" zoomScale="70" zoomScaleNormal="70" zoomScaleSheetLayoutView="70" workbookViewId="0">
      <selection activeCell="M16" sqref="M16"/>
    </sheetView>
  </sheetViews>
  <sheetFormatPr defaultColWidth="9" defaultRowHeight="15.75" x14ac:dyDescent="0.25"/>
  <cols>
    <col min="1" max="1" width="6.375" style="3" customWidth="1"/>
    <col min="2" max="2" width="35.375" style="1" customWidth="1"/>
    <col min="3" max="3" width="9.75" style="1" customWidth="1"/>
    <col min="4" max="4" width="9" style="1" customWidth="1"/>
    <col min="5" max="5" width="8.625" style="1" customWidth="1"/>
    <col min="6" max="6" width="9" style="1" customWidth="1"/>
    <col min="7" max="7" width="9.625" style="1" customWidth="1"/>
    <col min="8" max="8" width="10" style="1" customWidth="1"/>
    <col min="9" max="9" width="11.5" style="1" customWidth="1"/>
    <col min="10" max="10" width="11.625" style="1" customWidth="1"/>
    <col min="11" max="12" width="11.875" style="1" customWidth="1"/>
    <col min="13" max="14" width="11.875" style="62" customWidth="1"/>
    <col min="15" max="16" width="12" style="62" customWidth="1"/>
    <col min="17" max="17" width="14.625" style="1" customWidth="1"/>
    <col min="18" max="18" width="12.5" style="1" customWidth="1"/>
    <col min="19" max="16384" width="9" style="1"/>
  </cols>
  <sheetData>
    <row r="1" spans="1:18" ht="18.75" x14ac:dyDescent="0.25">
      <c r="K1" s="2" t="s">
        <v>10</v>
      </c>
      <c r="L1" s="2"/>
      <c r="M1" s="112"/>
      <c r="N1" s="112"/>
      <c r="O1" s="112"/>
      <c r="P1" s="112"/>
      <c r="Q1" s="18"/>
      <c r="R1" s="18"/>
    </row>
    <row r="2" spans="1:18" ht="39.75" customHeight="1" x14ac:dyDescent="0.25">
      <c r="K2" s="129" t="s">
        <v>135</v>
      </c>
      <c r="L2" s="129"/>
      <c r="M2" s="129"/>
      <c r="N2" s="129"/>
      <c r="O2" s="129"/>
      <c r="P2" s="129"/>
      <c r="Q2" s="129"/>
      <c r="R2" s="129"/>
    </row>
    <row r="3" spans="1:18" x14ac:dyDescent="0.25">
      <c r="M3" s="42"/>
      <c r="N3" s="42"/>
      <c r="O3" s="42"/>
      <c r="P3" s="42"/>
    </row>
    <row r="4" spans="1:18" ht="15.6" customHeight="1" x14ac:dyDescent="0.25">
      <c r="A4" s="100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ht="18" customHeight="1" x14ac:dyDescent="0.25">
      <c r="A5" s="130" t="s">
        <v>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 ht="18" customHeight="1" x14ac:dyDescent="0.25">
      <c r="A6" s="130" t="s">
        <v>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</row>
    <row r="7" spans="1:18" ht="18" customHeight="1" x14ac:dyDescent="0.25">
      <c r="A7" s="130" t="s">
        <v>7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</row>
    <row r="8" spans="1:18" ht="18" customHeight="1" x14ac:dyDescent="0.25">
      <c r="A8" s="130" t="s">
        <v>8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</row>
    <row r="9" spans="1:18" ht="18" customHeight="1" x14ac:dyDescent="0.2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3"/>
      <c r="Q9" s="110"/>
      <c r="R9" s="110"/>
    </row>
    <row r="10" spans="1:18" ht="8.25" customHeight="1" x14ac:dyDescent="0.25">
      <c r="A10" s="110"/>
      <c r="B10" s="42"/>
      <c r="C10" s="42"/>
      <c r="D10" s="127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</row>
    <row r="11" spans="1:18" ht="30" customHeight="1" x14ac:dyDescent="0.25">
      <c r="A11" s="123" t="s">
        <v>16</v>
      </c>
      <c r="B11" s="123" t="s">
        <v>4</v>
      </c>
      <c r="C11" s="123" t="s">
        <v>2</v>
      </c>
      <c r="D11" s="123" t="s">
        <v>63</v>
      </c>
      <c r="E11" s="123" t="s">
        <v>5</v>
      </c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</row>
    <row r="12" spans="1:18" ht="95.25" customHeight="1" x14ac:dyDescent="0.25">
      <c r="A12" s="123"/>
      <c r="B12" s="123"/>
      <c r="C12" s="123"/>
      <c r="D12" s="123"/>
      <c r="E12" s="123" t="s">
        <v>53</v>
      </c>
      <c r="F12" s="123" t="s">
        <v>54</v>
      </c>
      <c r="G12" s="122" t="s">
        <v>57</v>
      </c>
      <c r="H12" s="123" t="s">
        <v>50</v>
      </c>
      <c r="I12" s="123" t="s">
        <v>51</v>
      </c>
      <c r="J12" s="123" t="s">
        <v>52</v>
      </c>
      <c r="K12" s="123" t="s">
        <v>55</v>
      </c>
      <c r="L12" s="123" t="s">
        <v>147</v>
      </c>
      <c r="M12" s="124">
        <v>2022</v>
      </c>
      <c r="N12" s="124">
        <v>2023</v>
      </c>
      <c r="O12" s="124">
        <v>2024</v>
      </c>
      <c r="P12" s="124">
        <v>2025</v>
      </c>
      <c r="Q12" s="123" t="s">
        <v>6</v>
      </c>
      <c r="R12" s="126"/>
    </row>
    <row r="13" spans="1:18" ht="15.6" customHeight="1" x14ac:dyDescent="0.25">
      <c r="A13" s="123"/>
      <c r="B13" s="123"/>
      <c r="C13" s="123"/>
      <c r="D13" s="123"/>
      <c r="E13" s="123"/>
      <c r="F13" s="123"/>
      <c r="G13" s="122"/>
      <c r="H13" s="123"/>
      <c r="I13" s="123"/>
      <c r="J13" s="123"/>
      <c r="K13" s="123"/>
      <c r="L13" s="123"/>
      <c r="M13" s="125"/>
      <c r="N13" s="125"/>
      <c r="O13" s="125"/>
      <c r="P13" s="125"/>
      <c r="Q13" s="109" t="s">
        <v>198</v>
      </c>
      <c r="R13" s="109" t="s">
        <v>56</v>
      </c>
    </row>
    <row r="14" spans="1:18" ht="17.25" customHeight="1" x14ac:dyDescent="0.25">
      <c r="A14" s="109">
        <v>1</v>
      </c>
      <c r="B14" s="109">
        <v>2</v>
      </c>
      <c r="C14" s="109">
        <v>3</v>
      </c>
      <c r="D14" s="109">
        <v>4</v>
      </c>
      <c r="E14" s="109">
        <v>5</v>
      </c>
      <c r="F14" s="109">
        <v>6</v>
      </c>
      <c r="G14" s="109">
        <v>7</v>
      </c>
      <c r="H14" s="109">
        <v>8</v>
      </c>
      <c r="I14" s="109">
        <v>9</v>
      </c>
      <c r="J14" s="109">
        <v>10</v>
      </c>
      <c r="K14" s="109">
        <v>11</v>
      </c>
      <c r="L14" s="109">
        <v>12</v>
      </c>
      <c r="M14" s="109">
        <v>13</v>
      </c>
      <c r="N14" s="109">
        <v>14</v>
      </c>
      <c r="O14" s="109">
        <v>15</v>
      </c>
      <c r="P14" s="115">
        <v>16</v>
      </c>
      <c r="Q14" s="115">
        <v>17</v>
      </c>
      <c r="R14" s="115">
        <v>18</v>
      </c>
    </row>
    <row r="15" spans="1:18" ht="44.25" customHeight="1" x14ac:dyDescent="0.25">
      <c r="A15" s="109">
        <v>1</v>
      </c>
      <c r="B15" s="120" t="s">
        <v>126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  <row r="16" spans="1:18" ht="69.75" customHeight="1" x14ac:dyDescent="0.25">
      <c r="A16" s="38" t="s">
        <v>3</v>
      </c>
      <c r="B16" s="111" t="s">
        <v>127</v>
      </c>
      <c r="C16" s="109" t="s">
        <v>59</v>
      </c>
      <c r="D16" s="111">
        <v>2777</v>
      </c>
      <c r="E16" s="111">
        <v>4562</v>
      </c>
      <c r="F16" s="111">
        <v>4902</v>
      </c>
      <c r="G16" s="111">
        <v>4950</v>
      </c>
      <c r="H16" s="111">
        <v>5350</v>
      </c>
      <c r="I16" s="111">
        <v>5938</v>
      </c>
      <c r="J16" s="111">
        <v>6239</v>
      </c>
      <c r="K16" s="111">
        <v>6299</v>
      </c>
      <c r="L16" s="111">
        <v>6367</v>
      </c>
      <c r="M16" s="111">
        <v>6452</v>
      </c>
      <c r="N16" s="111">
        <v>6529</v>
      </c>
      <c r="O16" s="111">
        <v>6625</v>
      </c>
      <c r="P16" s="114">
        <v>6719</v>
      </c>
      <c r="Q16" s="111">
        <v>6760</v>
      </c>
      <c r="R16" s="111">
        <v>6800</v>
      </c>
    </row>
    <row r="17" spans="1:18" ht="44.25" customHeight="1" x14ac:dyDescent="0.25">
      <c r="A17" s="38" t="s">
        <v>60</v>
      </c>
      <c r="B17" s="108" t="s">
        <v>128</v>
      </c>
      <c r="C17" s="109" t="s">
        <v>59</v>
      </c>
      <c r="D17" s="111">
        <v>814</v>
      </c>
      <c r="E17" s="111">
        <v>824</v>
      </c>
      <c r="F17" s="111">
        <v>723</v>
      </c>
      <c r="G17" s="111">
        <v>750</v>
      </c>
      <c r="H17" s="111">
        <v>834</v>
      </c>
      <c r="I17" s="111">
        <v>655</v>
      </c>
      <c r="J17" s="111">
        <v>718</v>
      </c>
      <c r="K17" s="111">
        <v>739</v>
      </c>
      <c r="L17" s="111">
        <v>760</v>
      </c>
      <c r="M17" s="111">
        <v>606</v>
      </c>
      <c r="N17" s="111">
        <v>646</v>
      </c>
      <c r="O17" s="111">
        <v>660</v>
      </c>
      <c r="P17" s="114">
        <v>664</v>
      </c>
      <c r="Q17" s="111">
        <v>975</v>
      </c>
      <c r="R17" s="111">
        <v>1100</v>
      </c>
    </row>
    <row r="18" spans="1:18" ht="22.5" customHeight="1" x14ac:dyDescent="0.25"/>
    <row r="19" spans="1:18" ht="22.5" customHeigh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3"/>
      <c r="N19" s="63"/>
      <c r="O19" s="63"/>
      <c r="P19" s="63"/>
      <c r="Q19" s="37"/>
      <c r="R19" s="37"/>
    </row>
    <row r="20" spans="1:18" ht="22.5" customHeight="1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63"/>
      <c r="N20" s="63"/>
      <c r="O20" s="63"/>
      <c r="P20" s="63"/>
      <c r="Q20" s="37"/>
      <c r="R20" s="37"/>
    </row>
    <row r="21" spans="1:18" ht="22.5" customHeigh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63"/>
      <c r="N21" s="63"/>
      <c r="O21" s="63"/>
      <c r="P21" s="63"/>
      <c r="Q21" s="37"/>
      <c r="R21" s="37"/>
    </row>
    <row r="22" spans="1:18" ht="22.5" customHeight="1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3"/>
      <c r="N22" s="63"/>
      <c r="O22" s="63"/>
      <c r="P22" s="63"/>
      <c r="Q22" s="37"/>
      <c r="R22" s="37"/>
    </row>
    <row r="23" spans="1:18" ht="22.5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63"/>
      <c r="N23" s="63"/>
      <c r="O23" s="63"/>
      <c r="P23" s="63"/>
      <c r="Q23" s="37"/>
      <c r="R23" s="37"/>
    </row>
    <row r="24" spans="1:18" ht="22.5" customHeight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63"/>
      <c r="N24" s="63"/>
      <c r="O24" s="63"/>
      <c r="P24" s="63"/>
      <c r="Q24" s="37"/>
      <c r="R24" s="37"/>
    </row>
    <row r="25" spans="1:18" ht="22.5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3"/>
      <c r="N25" s="63"/>
      <c r="O25" s="63"/>
      <c r="P25" s="63"/>
      <c r="Q25" s="37"/>
      <c r="R25" s="37"/>
    </row>
    <row r="26" spans="1:18" ht="22.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63"/>
      <c r="N26" s="63"/>
      <c r="O26" s="63"/>
      <c r="P26" s="63"/>
      <c r="Q26" s="37"/>
      <c r="R26" s="37"/>
    </row>
    <row r="27" spans="1:18" ht="22.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63"/>
      <c r="N27" s="63"/>
      <c r="O27" s="63"/>
      <c r="P27" s="63"/>
      <c r="Q27" s="37"/>
      <c r="R27" s="37"/>
    </row>
    <row r="28" spans="1:18" ht="22.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3"/>
      <c r="N28" s="63"/>
      <c r="O28" s="63"/>
      <c r="P28" s="63"/>
      <c r="Q28" s="37"/>
      <c r="R28" s="37"/>
    </row>
    <row r="29" spans="1:18" ht="22.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63"/>
      <c r="N29" s="63"/>
      <c r="O29" s="63"/>
      <c r="P29" s="63"/>
      <c r="Q29" s="37"/>
      <c r="R29" s="37"/>
    </row>
    <row r="30" spans="1:18" ht="22.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63"/>
      <c r="N30" s="63"/>
      <c r="O30" s="63"/>
      <c r="P30" s="63"/>
      <c r="Q30" s="37"/>
      <c r="R30" s="37"/>
    </row>
    <row r="31" spans="1:18" ht="22.5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63"/>
      <c r="N31" s="63"/>
      <c r="O31" s="63"/>
      <c r="P31" s="63"/>
      <c r="Q31" s="37"/>
      <c r="R31" s="37"/>
    </row>
    <row r="32" spans="1:18" ht="22.5" customHeigh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43"/>
      <c r="L32" s="43"/>
      <c r="M32" s="63"/>
      <c r="N32" s="63"/>
      <c r="O32" s="63"/>
      <c r="P32" s="63"/>
      <c r="Q32" s="37"/>
      <c r="R32" s="37"/>
    </row>
    <row r="33" spans="1:18" ht="22.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63"/>
      <c r="N33" s="63"/>
      <c r="O33" s="63"/>
      <c r="P33" s="63"/>
      <c r="Q33" s="37"/>
      <c r="R33" s="37"/>
    </row>
    <row r="34" spans="1:18" ht="22.5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63"/>
      <c r="N34" s="63"/>
      <c r="O34" s="63"/>
      <c r="P34" s="63"/>
      <c r="Q34" s="37"/>
      <c r="R34" s="37"/>
    </row>
    <row r="35" spans="1:18" ht="22.5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63"/>
      <c r="N35" s="63"/>
      <c r="O35" s="63"/>
      <c r="P35" s="63"/>
      <c r="Q35" s="37"/>
      <c r="R35" s="37"/>
    </row>
    <row r="36" spans="1:18" ht="22.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63"/>
      <c r="N36" s="63"/>
      <c r="O36" s="63"/>
      <c r="P36" s="63"/>
      <c r="Q36" s="37"/>
      <c r="R36" s="37"/>
    </row>
    <row r="37" spans="1:18" ht="22.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63"/>
      <c r="N37" s="63"/>
      <c r="O37" s="63"/>
      <c r="P37" s="63"/>
      <c r="Q37" s="37"/>
      <c r="R37" s="37"/>
    </row>
    <row r="38" spans="1:18" ht="22.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63"/>
      <c r="N38" s="63"/>
      <c r="O38" s="63"/>
      <c r="P38" s="63"/>
      <c r="Q38" s="37"/>
      <c r="R38" s="37"/>
    </row>
    <row r="39" spans="1:18" ht="22.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63"/>
      <c r="N39" s="63"/>
      <c r="O39" s="63"/>
      <c r="P39" s="63"/>
      <c r="Q39" s="37"/>
      <c r="R39" s="37"/>
    </row>
  </sheetData>
  <mergeCells count="25">
    <mergeCell ref="E11:R11"/>
    <mergeCell ref="Q12:R12"/>
    <mergeCell ref="D10:R10"/>
    <mergeCell ref="K12:K13"/>
    <mergeCell ref="K2:R2"/>
    <mergeCell ref="A5:R5"/>
    <mergeCell ref="A6:R6"/>
    <mergeCell ref="A7:R7"/>
    <mergeCell ref="A8:R8"/>
    <mergeCell ref="A11:A13"/>
    <mergeCell ref="B11:B13"/>
    <mergeCell ref="C11:C13"/>
    <mergeCell ref="D11:D13"/>
    <mergeCell ref="E12:E13"/>
    <mergeCell ref="F12:F13"/>
    <mergeCell ref="O12:O13"/>
    <mergeCell ref="B15:R15"/>
    <mergeCell ref="G12:G13"/>
    <mergeCell ref="H12:H13"/>
    <mergeCell ref="I12:I13"/>
    <mergeCell ref="J12:J13"/>
    <mergeCell ref="L12:L13"/>
    <mergeCell ref="M12:M13"/>
    <mergeCell ref="N12:N13"/>
    <mergeCell ref="P12:P13"/>
  </mergeCells>
  <pageMargins left="0.78740157480314965" right="0.78740157480314965" top="1.1811023622047245" bottom="0.3937007874015748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5"/>
  <sheetViews>
    <sheetView view="pageBreakPreview" zoomScale="70" zoomScaleNormal="70" zoomScaleSheetLayoutView="70" workbookViewId="0">
      <selection activeCell="J25" sqref="J25"/>
    </sheetView>
  </sheetViews>
  <sheetFormatPr defaultColWidth="9" defaultRowHeight="15.75" outlineLevelRow="1" x14ac:dyDescent="0.25"/>
  <cols>
    <col min="1" max="1" width="4.75" style="3" customWidth="1"/>
    <col min="2" max="2" width="48" style="1" customWidth="1"/>
    <col min="3" max="3" width="16.625" style="3" customWidth="1"/>
    <col min="4" max="4" width="21" style="1" customWidth="1"/>
    <col min="5" max="5" width="18.875" style="62" customWidth="1"/>
    <col min="6" max="6" width="18.25" style="62" customWidth="1"/>
    <col min="7" max="7" width="18.5" style="62" customWidth="1"/>
    <col min="8" max="16384" width="9" style="1"/>
  </cols>
  <sheetData>
    <row r="1" spans="1:7" ht="81.75" customHeight="1" x14ac:dyDescent="0.25">
      <c r="A1" s="100"/>
      <c r="B1" s="42"/>
      <c r="C1" s="100"/>
      <c r="D1" s="42"/>
      <c r="E1" s="131" t="s">
        <v>193</v>
      </c>
      <c r="F1" s="131"/>
      <c r="G1" s="131"/>
    </row>
    <row r="2" spans="1:7" ht="6.75" customHeight="1" x14ac:dyDescent="0.25">
      <c r="A2" s="99"/>
      <c r="B2" s="42"/>
      <c r="C2" s="100"/>
      <c r="D2" s="42"/>
      <c r="E2" s="42"/>
      <c r="F2" s="42"/>
      <c r="G2" s="42"/>
    </row>
    <row r="3" spans="1:7" ht="18.75" hidden="1" customHeight="1" x14ac:dyDescent="0.25">
      <c r="A3" s="99"/>
      <c r="B3" s="42"/>
      <c r="C3" s="100"/>
      <c r="D3" s="42"/>
      <c r="E3" s="42"/>
      <c r="F3" s="42"/>
      <c r="G3" s="42"/>
    </row>
    <row r="4" spans="1:7" ht="18.75" x14ac:dyDescent="0.25">
      <c r="A4" s="130" t="s">
        <v>1</v>
      </c>
      <c r="B4" s="130"/>
      <c r="C4" s="130"/>
      <c r="D4" s="130"/>
      <c r="E4" s="130"/>
      <c r="F4" s="130"/>
      <c r="G4" s="130"/>
    </row>
    <row r="5" spans="1:7" ht="18.75" x14ac:dyDescent="0.25">
      <c r="A5" s="136" t="s">
        <v>64</v>
      </c>
      <c r="B5" s="130"/>
      <c r="C5" s="130"/>
      <c r="D5" s="130"/>
      <c r="E5" s="130"/>
      <c r="F5" s="130"/>
      <c r="G5" s="130"/>
    </row>
    <row r="6" spans="1:7" ht="36" customHeight="1" x14ac:dyDescent="0.25">
      <c r="A6" s="136" t="s">
        <v>145</v>
      </c>
      <c r="B6" s="130"/>
      <c r="C6" s="130"/>
      <c r="D6" s="130"/>
      <c r="E6" s="130"/>
      <c r="F6" s="130"/>
      <c r="G6" s="130"/>
    </row>
    <row r="7" spans="1:7" ht="10.5" customHeight="1" x14ac:dyDescent="0.25">
      <c r="A7" s="101"/>
      <c r="B7" s="99"/>
      <c r="C7" s="99"/>
      <c r="D7" s="99"/>
      <c r="E7" s="130"/>
      <c r="F7" s="130"/>
      <c r="G7" s="130"/>
    </row>
    <row r="8" spans="1:7" ht="13.5" hidden="1" customHeight="1" x14ac:dyDescent="0.25">
      <c r="A8" s="99"/>
      <c r="B8" s="42"/>
      <c r="C8" s="100"/>
      <c r="D8" s="42"/>
      <c r="E8" s="100"/>
      <c r="F8" s="100"/>
      <c r="G8" s="100"/>
    </row>
    <row r="9" spans="1:7" x14ac:dyDescent="0.25">
      <c r="A9" s="123" t="s">
        <v>16</v>
      </c>
      <c r="B9" s="123" t="s">
        <v>43</v>
      </c>
      <c r="C9" s="123" t="s">
        <v>2</v>
      </c>
      <c r="D9" s="123" t="s">
        <v>44</v>
      </c>
      <c r="E9" s="102"/>
      <c r="F9" s="102" t="s">
        <v>45</v>
      </c>
      <c r="G9" s="102"/>
    </row>
    <row r="10" spans="1:7" x14ac:dyDescent="0.25">
      <c r="A10" s="123"/>
      <c r="B10" s="123"/>
      <c r="C10" s="123"/>
      <c r="D10" s="123"/>
      <c r="E10" s="52">
        <v>2025</v>
      </c>
      <c r="F10" s="52">
        <f>E10+1</f>
        <v>2026</v>
      </c>
      <c r="G10" s="52">
        <f>F10+1</f>
        <v>2027</v>
      </c>
    </row>
    <row r="11" spans="1:7" x14ac:dyDescent="0.25">
      <c r="A11" s="52">
        <v>1</v>
      </c>
      <c r="B11" s="52">
        <v>2</v>
      </c>
      <c r="C11" s="52">
        <v>3</v>
      </c>
      <c r="D11" s="52">
        <v>4</v>
      </c>
      <c r="E11" s="52">
        <v>6</v>
      </c>
      <c r="F11" s="52">
        <v>7</v>
      </c>
      <c r="G11" s="52">
        <v>8</v>
      </c>
    </row>
    <row r="12" spans="1:7" x14ac:dyDescent="0.25">
      <c r="A12" s="134" t="s">
        <v>113</v>
      </c>
      <c r="B12" s="134"/>
      <c r="C12" s="134"/>
      <c r="D12" s="134"/>
      <c r="E12" s="134"/>
      <c r="F12" s="134"/>
      <c r="G12" s="135"/>
    </row>
    <row r="13" spans="1:7" ht="33" customHeight="1" x14ac:dyDescent="0.25">
      <c r="A13" s="103" t="s">
        <v>78</v>
      </c>
      <c r="B13" s="132" t="s">
        <v>114</v>
      </c>
      <c r="C13" s="132"/>
      <c r="D13" s="132"/>
      <c r="E13" s="132"/>
      <c r="F13" s="132"/>
      <c r="G13" s="132"/>
    </row>
    <row r="14" spans="1:7" ht="31.5" x14ac:dyDescent="0.25">
      <c r="A14" s="103" t="s">
        <v>3</v>
      </c>
      <c r="B14" s="104" t="s">
        <v>115</v>
      </c>
      <c r="C14" s="52" t="s">
        <v>62</v>
      </c>
      <c r="D14" s="52" t="s">
        <v>116</v>
      </c>
      <c r="E14" s="52">
        <v>11</v>
      </c>
      <c r="F14" s="52">
        <v>12</v>
      </c>
      <c r="G14" s="52">
        <v>13</v>
      </c>
    </row>
    <row r="15" spans="1:7" ht="31.5" x14ac:dyDescent="0.25">
      <c r="A15" s="102" t="s">
        <v>60</v>
      </c>
      <c r="B15" s="98" t="s">
        <v>118</v>
      </c>
      <c r="C15" s="52" t="s">
        <v>62</v>
      </c>
      <c r="D15" s="52" t="s">
        <v>117</v>
      </c>
      <c r="E15" s="52">
        <v>5</v>
      </c>
      <c r="F15" s="52">
        <v>5</v>
      </c>
      <c r="G15" s="52">
        <v>6</v>
      </c>
    </row>
    <row r="16" spans="1:7" ht="31.5" x14ac:dyDescent="0.25">
      <c r="A16" s="102" t="s">
        <v>124</v>
      </c>
      <c r="B16" s="98" t="s">
        <v>119</v>
      </c>
      <c r="C16" s="52" t="s">
        <v>74</v>
      </c>
      <c r="D16" s="52" t="s">
        <v>117</v>
      </c>
      <c r="E16" s="105">
        <f>E18/E17*100</f>
        <v>41.34340015620932</v>
      </c>
      <c r="F16" s="105">
        <f t="shared" ref="F16:G16" si="0">F18/F17*100</f>
        <v>43.987506507027589</v>
      </c>
      <c r="G16" s="105">
        <f t="shared" si="0"/>
        <v>44.184535412605584</v>
      </c>
    </row>
    <row r="17" spans="1:7" hidden="1" outlineLevel="1" x14ac:dyDescent="0.25">
      <c r="A17" s="102"/>
      <c r="B17" s="106" t="s">
        <v>194</v>
      </c>
      <c r="C17" s="107"/>
      <c r="D17" s="107"/>
      <c r="E17" s="107">
        <v>15364</v>
      </c>
      <c r="F17" s="107">
        <v>15368</v>
      </c>
      <c r="G17" s="107">
        <v>15390</v>
      </c>
    </row>
    <row r="18" spans="1:7" hidden="1" outlineLevel="1" x14ac:dyDescent="0.25">
      <c r="A18" s="102"/>
      <c r="B18" s="106" t="s">
        <v>195</v>
      </c>
      <c r="C18" s="107"/>
      <c r="D18" s="107"/>
      <c r="E18" s="107">
        <v>6352</v>
      </c>
      <c r="F18" s="107">
        <f>'пр к пасп'!Q16</f>
        <v>6760</v>
      </c>
      <c r="G18" s="107">
        <f>'пр к пасп'!R16</f>
        <v>6800</v>
      </c>
    </row>
    <row r="19" spans="1:7" hidden="1" outlineLevel="1" x14ac:dyDescent="0.25">
      <c r="A19" s="102"/>
      <c r="B19" s="98"/>
      <c r="C19" s="52"/>
      <c r="D19" s="52"/>
      <c r="E19" s="52"/>
      <c r="F19" s="52"/>
      <c r="G19" s="52"/>
    </row>
    <row r="20" spans="1:7" ht="17.25" customHeight="1" collapsed="1" x14ac:dyDescent="0.25">
      <c r="A20" s="102" t="s">
        <v>86</v>
      </c>
      <c r="B20" s="132" t="s">
        <v>120</v>
      </c>
      <c r="C20" s="132"/>
      <c r="D20" s="132"/>
      <c r="E20" s="132"/>
      <c r="F20" s="132"/>
      <c r="G20" s="132"/>
    </row>
    <row r="21" spans="1:7" ht="31.5" x14ac:dyDescent="0.25">
      <c r="A21" s="102" t="s">
        <v>61</v>
      </c>
      <c r="B21" s="56" t="s">
        <v>121</v>
      </c>
      <c r="C21" s="52" t="s">
        <v>59</v>
      </c>
      <c r="D21" s="52" t="s">
        <v>196</v>
      </c>
      <c r="E21" s="52">
        <v>118</v>
      </c>
      <c r="F21" s="52">
        <v>125</v>
      </c>
      <c r="G21" s="52">
        <v>130</v>
      </c>
    </row>
    <row r="22" spans="1:7" x14ac:dyDescent="0.25">
      <c r="A22" s="102" t="s">
        <v>91</v>
      </c>
      <c r="B22" s="132" t="s">
        <v>122</v>
      </c>
      <c r="C22" s="132"/>
      <c r="D22" s="132"/>
      <c r="E22" s="132"/>
      <c r="F22" s="132"/>
      <c r="G22" s="132"/>
    </row>
    <row r="23" spans="1:7" ht="47.25" x14ac:dyDescent="0.25">
      <c r="A23" s="102" t="s">
        <v>71</v>
      </c>
      <c r="B23" s="56" t="s">
        <v>123</v>
      </c>
      <c r="C23" s="52" t="s">
        <v>62</v>
      </c>
      <c r="D23" s="52" t="s">
        <v>117</v>
      </c>
      <c r="E23" s="52">
        <v>10</v>
      </c>
      <c r="F23" s="52">
        <v>11</v>
      </c>
      <c r="G23" s="52">
        <v>12</v>
      </c>
    </row>
    <row r="24" spans="1:7" ht="32.25" customHeight="1" x14ac:dyDescent="0.25">
      <c r="A24" s="102" t="s">
        <v>125</v>
      </c>
      <c r="B24" s="133" t="s">
        <v>142</v>
      </c>
      <c r="C24" s="133"/>
      <c r="D24" s="133"/>
      <c r="E24" s="133"/>
      <c r="F24" s="133"/>
      <c r="G24" s="133"/>
    </row>
    <row r="25" spans="1:7" ht="63" x14ac:dyDescent="0.25">
      <c r="A25" s="102" t="s">
        <v>72</v>
      </c>
      <c r="B25" s="34" t="s">
        <v>101</v>
      </c>
      <c r="C25" s="52" t="s">
        <v>59</v>
      </c>
      <c r="D25" s="52" t="s">
        <v>117</v>
      </c>
      <c r="E25" s="52">
        <v>8</v>
      </c>
      <c r="F25" s="52">
        <v>8</v>
      </c>
      <c r="G25" s="52">
        <v>8</v>
      </c>
    </row>
  </sheetData>
  <mergeCells count="14">
    <mergeCell ref="E1:G1"/>
    <mergeCell ref="B20:G20"/>
    <mergeCell ref="B22:G22"/>
    <mergeCell ref="B24:G24"/>
    <mergeCell ref="A12:G12"/>
    <mergeCell ref="A4:G4"/>
    <mergeCell ref="A5:G5"/>
    <mergeCell ref="A9:A10"/>
    <mergeCell ref="B9:B10"/>
    <mergeCell ref="C9:C10"/>
    <mergeCell ref="D9:D10"/>
    <mergeCell ref="A6:G6"/>
    <mergeCell ref="B13:G13"/>
    <mergeCell ref="E7:G7"/>
  </mergeCells>
  <pageMargins left="0.78740157480314965" right="0.78740157480314965" top="1.1811023622047245" bottom="0.39370078740157483" header="0.31496062992125984" footer="0.31496062992125984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5"/>
  <sheetViews>
    <sheetView tabSelected="1" view="pageBreakPreview" topLeftCell="A25" zoomScale="70" zoomScaleNormal="70" zoomScaleSheetLayoutView="70" workbookViewId="0">
      <selection activeCell="J31" sqref="J31"/>
    </sheetView>
  </sheetViews>
  <sheetFormatPr defaultColWidth="9" defaultRowHeight="18.75" x14ac:dyDescent="0.25"/>
  <cols>
    <col min="1" max="1" width="4.75" style="9" customWidth="1"/>
    <col min="2" max="2" width="49.625" style="2" customWidth="1"/>
    <col min="3" max="3" width="18.5" style="2" customWidth="1"/>
    <col min="4" max="5" width="7.375" style="2" customWidth="1"/>
    <col min="6" max="6" width="14.125" style="2" customWidth="1"/>
    <col min="7" max="7" width="5.75" style="2" customWidth="1"/>
    <col min="8" max="8" width="14.875" style="70" customWidth="1"/>
    <col min="9" max="9" width="14.5" style="70" customWidth="1"/>
    <col min="10" max="10" width="14.625" style="70" customWidth="1"/>
    <col min="11" max="11" width="17" style="2" customWidth="1"/>
    <col min="12" max="12" width="50.875" style="2" customWidth="1"/>
    <col min="13" max="13" width="18.25" style="2" customWidth="1"/>
    <col min="14" max="16384" width="9" style="2"/>
  </cols>
  <sheetData>
    <row r="1" spans="1:12" ht="75" customHeight="1" x14ac:dyDescent="0.25">
      <c r="K1" s="138" t="s">
        <v>148</v>
      </c>
      <c r="L1" s="138"/>
    </row>
    <row r="4" spans="1:12" x14ac:dyDescent="0.25">
      <c r="A4" s="139" t="s">
        <v>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x14ac:dyDescent="0.25">
      <c r="A5" s="139" t="s">
        <v>146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2" x14ac:dyDescent="0.25">
      <c r="A6" s="69"/>
      <c r="B6" s="69"/>
      <c r="C6" s="69"/>
      <c r="D6" s="69"/>
      <c r="E6" s="69"/>
      <c r="F6" s="69"/>
      <c r="G6" s="69"/>
      <c r="H6" s="141"/>
      <c r="I6" s="141"/>
      <c r="J6" s="141"/>
      <c r="K6" s="69"/>
      <c r="L6" s="69"/>
    </row>
    <row r="7" spans="1:12" x14ac:dyDescent="0.25">
      <c r="A7" s="140" t="s">
        <v>16</v>
      </c>
      <c r="B7" s="140" t="s">
        <v>46</v>
      </c>
      <c r="C7" s="140" t="s">
        <v>23</v>
      </c>
      <c r="D7" s="140" t="s">
        <v>21</v>
      </c>
      <c r="E7" s="140"/>
      <c r="F7" s="140"/>
      <c r="G7" s="140"/>
      <c r="H7" s="140" t="s">
        <v>47</v>
      </c>
      <c r="I7" s="140"/>
      <c r="J7" s="140"/>
      <c r="K7" s="140"/>
      <c r="L7" s="140" t="s">
        <v>48</v>
      </c>
    </row>
    <row r="8" spans="1:12" ht="63" x14ac:dyDescent="0.25">
      <c r="A8" s="140"/>
      <c r="B8" s="140"/>
      <c r="C8" s="140"/>
      <c r="D8" s="71" t="s">
        <v>23</v>
      </c>
      <c r="E8" s="71" t="s">
        <v>24</v>
      </c>
      <c r="F8" s="71" t="s">
        <v>25</v>
      </c>
      <c r="G8" s="71" t="s">
        <v>26</v>
      </c>
      <c r="H8" s="71">
        <v>2024</v>
      </c>
      <c r="I8" s="71">
        <f>H8+1</f>
        <v>2025</v>
      </c>
      <c r="J8" s="71">
        <f>I8+1</f>
        <v>2026</v>
      </c>
      <c r="K8" s="71" t="s">
        <v>49</v>
      </c>
      <c r="L8" s="140"/>
    </row>
    <row r="9" spans="1:12" x14ac:dyDescent="0.25">
      <c r="A9" s="71">
        <v>1</v>
      </c>
      <c r="B9" s="71">
        <v>2</v>
      </c>
      <c r="C9" s="71">
        <v>3</v>
      </c>
      <c r="D9" s="71">
        <v>4</v>
      </c>
      <c r="E9" s="71">
        <v>5</v>
      </c>
      <c r="F9" s="71">
        <v>6</v>
      </c>
      <c r="G9" s="71">
        <v>7</v>
      </c>
      <c r="H9" s="71">
        <v>8</v>
      </c>
      <c r="I9" s="71">
        <v>9</v>
      </c>
      <c r="J9" s="71">
        <v>10</v>
      </c>
      <c r="K9" s="71">
        <v>11</v>
      </c>
      <c r="L9" s="71">
        <v>12</v>
      </c>
    </row>
    <row r="10" spans="1:12" x14ac:dyDescent="0.25">
      <c r="A10" s="137" t="s">
        <v>77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</row>
    <row r="11" spans="1:12" ht="30.75" customHeight="1" x14ac:dyDescent="0.25">
      <c r="A11" s="72" t="s">
        <v>78</v>
      </c>
      <c r="B11" s="137" t="s">
        <v>79</v>
      </c>
      <c r="C11" s="137"/>
      <c r="D11" s="137"/>
      <c r="E11" s="137"/>
      <c r="F11" s="137"/>
      <c r="G11" s="137"/>
      <c r="H11" s="73">
        <f>H13+H12</f>
        <v>4033.1899999999996</v>
      </c>
      <c r="I11" s="73">
        <f>I13+I12</f>
        <v>4033.1899999999996</v>
      </c>
      <c r="J11" s="73">
        <f t="shared" ref="J11" si="0">J13+J12</f>
        <v>4033.1899999999996</v>
      </c>
      <c r="K11" s="73">
        <f>K13+K12</f>
        <v>12099.57</v>
      </c>
      <c r="L11" s="75"/>
    </row>
    <row r="12" spans="1:12" ht="63" x14ac:dyDescent="0.25">
      <c r="A12" s="23" t="s">
        <v>80</v>
      </c>
      <c r="B12" s="119" t="s">
        <v>81</v>
      </c>
      <c r="C12" s="25" t="s">
        <v>58</v>
      </c>
      <c r="D12" s="26">
        <v>241</v>
      </c>
      <c r="E12" s="26">
        <v>1102</v>
      </c>
      <c r="F12" s="28" t="s">
        <v>104</v>
      </c>
      <c r="G12" s="26">
        <v>244</v>
      </c>
      <c r="H12" s="68">
        <v>3270.89</v>
      </c>
      <c r="I12" s="68">
        <v>3270.89</v>
      </c>
      <c r="J12" s="68">
        <v>3270.89</v>
      </c>
      <c r="K12" s="30">
        <f t="shared" ref="K12:K22" si="1">SUM(H12:J12)</f>
        <v>9812.67</v>
      </c>
      <c r="L12" s="46" t="s">
        <v>82</v>
      </c>
    </row>
    <row r="13" spans="1:12" s="10" customFormat="1" ht="60.75" customHeight="1" x14ac:dyDescent="0.25">
      <c r="A13" s="23" t="s">
        <v>83</v>
      </c>
      <c r="B13" s="67" t="s">
        <v>84</v>
      </c>
      <c r="C13" s="25" t="s">
        <v>58</v>
      </c>
      <c r="D13" s="26">
        <v>241</v>
      </c>
      <c r="E13" s="26">
        <v>1102</v>
      </c>
      <c r="F13" s="28" t="s">
        <v>105</v>
      </c>
      <c r="G13" s="26">
        <v>540</v>
      </c>
      <c r="H13" s="68">
        <v>762.3</v>
      </c>
      <c r="I13" s="68">
        <v>762.3</v>
      </c>
      <c r="J13" s="68">
        <v>762.3</v>
      </c>
      <c r="K13" s="30">
        <f t="shared" si="1"/>
        <v>2286.8999999999996</v>
      </c>
      <c r="L13" s="46" t="s">
        <v>85</v>
      </c>
    </row>
    <row r="14" spans="1:12" x14ac:dyDescent="0.25">
      <c r="A14" s="23" t="s">
        <v>86</v>
      </c>
      <c r="B14" s="142" t="s">
        <v>87</v>
      </c>
      <c r="C14" s="142"/>
      <c r="D14" s="142"/>
      <c r="E14" s="142"/>
      <c r="F14" s="142"/>
      <c r="G14" s="142"/>
      <c r="H14" s="73">
        <f>SUM(H15:H15)</f>
        <v>2962.36</v>
      </c>
      <c r="I14" s="73">
        <f>SUM(I15:I15)</f>
        <v>2962.36</v>
      </c>
      <c r="J14" s="73">
        <f>SUM(J15:J15)</f>
        <v>2962.36</v>
      </c>
      <c r="K14" s="30">
        <f t="shared" si="1"/>
        <v>8887.08</v>
      </c>
      <c r="L14" s="32"/>
    </row>
    <row r="15" spans="1:12" ht="87.75" customHeight="1" x14ac:dyDescent="0.25">
      <c r="A15" s="23" t="s">
        <v>88</v>
      </c>
      <c r="B15" s="44" t="s">
        <v>89</v>
      </c>
      <c r="C15" s="27" t="s">
        <v>58</v>
      </c>
      <c r="D15" s="26">
        <v>241</v>
      </c>
      <c r="E15" s="26">
        <v>1102</v>
      </c>
      <c r="F15" s="28" t="s">
        <v>106</v>
      </c>
      <c r="G15" s="26">
        <v>244</v>
      </c>
      <c r="H15" s="68">
        <v>2962.36</v>
      </c>
      <c r="I15" s="68">
        <v>2962.36</v>
      </c>
      <c r="J15" s="68">
        <v>2962.36</v>
      </c>
      <c r="K15" s="30">
        <f t="shared" si="1"/>
        <v>8887.08</v>
      </c>
      <c r="L15" s="46" t="s">
        <v>90</v>
      </c>
    </row>
    <row r="16" spans="1:12" x14ac:dyDescent="0.25">
      <c r="A16" s="23" t="s">
        <v>91</v>
      </c>
      <c r="B16" s="142" t="s">
        <v>92</v>
      </c>
      <c r="C16" s="142"/>
      <c r="D16" s="142"/>
      <c r="E16" s="142"/>
      <c r="F16" s="142"/>
      <c r="G16" s="142"/>
      <c r="H16" s="73">
        <f>SUM(H17:H17)</f>
        <v>450.65</v>
      </c>
      <c r="I16" s="73">
        <f>SUM(I17:I17)</f>
        <v>450.65</v>
      </c>
      <c r="J16" s="73">
        <f>SUM(J17:J17)</f>
        <v>450.65</v>
      </c>
      <c r="K16" s="30">
        <f t="shared" si="1"/>
        <v>1351.9499999999998</v>
      </c>
      <c r="L16" s="32"/>
    </row>
    <row r="17" spans="1:12" ht="157.5" x14ac:dyDescent="0.25">
      <c r="A17" s="23" t="s">
        <v>93</v>
      </c>
      <c r="B17" s="44" t="s">
        <v>94</v>
      </c>
      <c r="C17" s="27" t="s">
        <v>58</v>
      </c>
      <c r="D17" s="26">
        <v>241</v>
      </c>
      <c r="E17" s="26">
        <v>1102</v>
      </c>
      <c r="F17" s="28" t="s">
        <v>107</v>
      </c>
      <c r="G17" s="26">
        <v>244</v>
      </c>
      <c r="H17" s="68">
        <v>450.65</v>
      </c>
      <c r="I17" s="68">
        <v>450.65</v>
      </c>
      <c r="J17" s="68">
        <v>450.65</v>
      </c>
      <c r="K17" s="30">
        <f t="shared" si="1"/>
        <v>1351.9499999999998</v>
      </c>
      <c r="L17" s="46" t="s">
        <v>192</v>
      </c>
    </row>
    <row r="18" spans="1:12" ht="41.25" customHeight="1" x14ac:dyDescent="0.25">
      <c r="A18" s="23" t="s">
        <v>95</v>
      </c>
      <c r="B18" s="142" t="s">
        <v>96</v>
      </c>
      <c r="C18" s="142"/>
      <c r="D18" s="142"/>
      <c r="E18" s="142"/>
      <c r="F18" s="142"/>
      <c r="G18" s="142"/>
      <c r="H18" s="73">
        <f>SUM(H19:H20)</f>
        <v>200</v>
      </c>
      <c r="I18" s="73">
        <f>SUM(I19:I20)</f>
        <v>200</v>
      </c>
      <c r="J18" s="73">
        <f>SUM(J19:J20)</f>
        <v>200</v>
      </c>
      <c r="K18" s="30">
        <f t="shared" si="1"/>
        <v>600</v>
      </c>
      <c r="L18" s="33"/>
    </row>
    <row r="19" spans="1:12" ht="85.5" customHeight="1" x14ac:dyDescent="0.25">
      <c r="A19" s="45" t="s">
        <v>72</v>
      </c>
      <c r="B19" s="67" t="s">
        <v>97</v>
      </c>
      <c r="C19" s="44" t="s">
        <v>58</v>
      </c>
      <c r="D19" s="24">
        <v>241</v>
      </c>
      <c r="E19" s="24">
        <v>1102</v>
      </c>
      <c r="F19" s="28" t="s">
        <v>98</v>
      </c>
      <c r="G19" s="24">
        <v>244</v>
      </c>
      <c r="H19" s="68">
        <v>100</v>
      </c>
      <c r="I19" s="68">
        <v>100</v>
      </c>
      <c r="J19" s="68">
        <v>100</v>
      </c>
      <c r="K19" s="30">
        <f t="shared" si="1"/>
        <v>300</v>
      </c>
      <c r="L19" s="34" t="s">
        <v>99</v>
      </c>
    </row>
    <row r="20" spans="1:12" ht="72.75" customHeight="1" x14ac:dyDescent="0.25">
      <c r="A20" s="45" t="s">
        <v>100</v>
      </c>
      <c r="B20" s="25" t="s">
        <v>101</v>
      </c>
      <c r="C20" s="25" t="s">
        <v>58</v>
      </c>
      <c r="D20" s="26">
        <v>241</v>
      </c>
      <c r="E20" s="26">
        <v>1102</v>
      </c>
      <c r="F20" s="28" t="s">
        <v>102</v>
      </c>
      <c r="G20" s="26">
        <v>244</v>
      </c>
      <c r="H20" s="68">
        <v>100</v>
      </c>
      <c r="I20" s="68">
        <v>100</v>
      </c>
      <c r="J20" s="68">
        <v>100</v>
      </c>
      <c r="K20" s="55">
        <f t="shared" si="1"/>
        <v>300</v>
      </c>
      <c r="L20" s="34" t="s">
        <v>134</v>
      </c>
    </row>
    <row r="21" spans="1:12" ht="26.25" customHeight="1" x14ac:dyDescent="0.25">
      <c r="A21" s="23" t="s">
        <v>108</v>
      </c>
      <c r="B21" s="142" t="s">
        <v>110</v>
      </c>
      <c r="C21" s="142"/>
      <c r="D21" s="142"/>
      <c r="E21" s="142"/>
      <c r="F21" s="142"/>
      <c r="G21" s="142"/>
      <c r="H21" s="73">
        <f>H22</f>
        <v>53849.231</v>
      </c>
      <c r="I21" s="73">
        <f>I22</f>
        <v>53849.231</v>
      </c>
      <c r="J21" s="73">
        <f>J22</f>
        <v>53849.231</v>
      </c>
      <c r="K21" s="30">
        <f t="shared" si="1"/>
        <v>161547.693</v>
      </c>
      <c r="L21" s="32"/>
    </row>
    <row r="22" spans="1:12" ht="63" x14ac:dyDescent="0.25">
      <c r="A22" s="23" t="s">
        <v>109</v>
      </c>
      <c r="B22" s="44" t="s">
        <v>111</v>
      </c>
      <c r="C22" s="27" t="s">
        <v>58</v>
      </c>
      <c r="D22" s="26">
        <v>241</v>
      </c>
      <c r="E22" s="31">
        <v>1101</v>
      </c>
      <c r="F22" s="47" t="s">
        <v>112</v>
      </c>
      <c r="G22" s="31">
        <v>611</v>
      </c>
      <c r="H22" s="68">
        <v>53849.231</v>
      </c>
      <c r="I22" s="68">
        <v>53849.231</v>
      </c>
      <c r="J22" s="68">
        <v>53849.231</v>
      </c>
      <c r="K22" s="30">
        <f t="shared" si="1"/>
        <v>161547.693</v>
      </c>
      <c r="L22" s="46" t="s">
        <v>90</v>
      </c>
    </row>
    <row r="23" spans="1:12" x14ac:dyDescent="0.25">
      <c r="A23" s="23" t="s">
        <v>150</v>
      </c>
      <c r="B23" s="142" t="s">
        <v>164</v>
      </c>
      <c r="C23" s="142"/>
      <c r="D23" s="142"/>
      <c r="E23" s="142"/>
      <c r="F23" s="142"/>
      <c r="G23" s="31"/>
      <c r="H23" s="116">
        <f>SUM(H24:H26)</f>
        <v>11865</v>
      </c>
      <c r="I23" s="116">
        <f>SUM(I24:I26)</f>
        <v>0</v>
      </c>
      <c r="J23" s="116">
        <f>SUM(J24:J26)</f>
        <v>0</v>
      </c>
      <c r="K23" s="116">
        <f>SUM(K24:K26)</f>
        <v>11865</v>
      </c>
      <c r="L23" s="46"/>
    </row>
    <row r="24" spans="1:12" ht="50.25" customHeight="1" x14ac:dyDescent="0.25">
      <c r="A24" s="156" t="s">
        <v>153</v>
      </c>
      <c r="B24" s="149" t="s">
        <v>165</v>
      </c>
      <c r="C24" s="151" t="s">
        <v>58</v>
      </c>
      <c r="D24" s="26">
        <v>241</v>
      </c>
      <c r="E24" s="31">
        <v>1102</v>
      </c>
      <c r="F24" s="47" t="s">
        <v>166</v>
      </c>
      <c r="G24" s="31">
        <v>244</v>
      </c>
      <c r="H24" s="78">
        <v>0</v>
      </c>
      <c r="I24" s="78">
        <v>0</v>
      </c>
      <c r="J24" s="78">
        <v>0</v>
      </c>
      <c r="K24" s="30">
        <f>SUM(H24:J24)</f>
        <v>0</v>
      </c>
      <c r="L24" s="153" t="s">
        <v>167</v>
      </c>
    </row>
    <row r="25" spans="1:12" ht="53.25" customHeight="1" x14ac:dyDescent="0.25">
      <c r="A25" s="157"/>
      <c r="B25" s="150"/>
      <c r="C25" s="152"/>
      <c r="D25" s="26">
        <v>241</v>
      </c>
      <c r="E25" s="31">
        <v>1102</v>
      </c>
      <c r="F25" s="47" t="s">
        <v>200</v>
      </c>
      <c r="G25" s="31">
        <v>540</v>
      </c>
      <c r="H25" s="78">
        <v>11865</v>
      </c>
      <c r="I25" s="78">
        <v>0</v>
      </c>
      <c r="J25" s="78">
        <v>0</v>
      </c>
      <c r="K25" s="30">
        <f>SUM(H25:J25)</f>
        <v>11865</v>
      </c>
      <c r="L25" s="154"/>
    </row>
    <row r="26" spans="1:12" ht="110.25" x14ac:dyDescent="0.25">
      <c r="A26" s="23" t="s">
        <v>168</v>
      </c>
      <c r="B26" s="67" t="s">
        <v>169</v>
      </c>
      <c r="C26" s="27" t="s">
        <v>58</v>
      </c>
      <c r="D26" s="26">
        <v>241</v>
      </c>
      <c r="E26" s="31">
        <v>1102</v>
      </c>
      <c r="F26" s="47" t="s">
        <v>170</v>
      </c>
      <c r="G26" s="31">
        <v>244</v>
      </c>
      <c r="H26" s="78">
        <v>0</v>
      </c>
      <c r="I26" s="78">
        <v>0</v>
      </c>
      <c r="J26" s="78">
        <v>0</v>
      </c>
      <c r="K26" s="30">
        <f>SUM(H26:J26)</f>
        <v>0</v>
      </c>
      <c r="L26" s="46" t="s">
        <v>167</v>
      </c>
    </row>
    <row r="27" spans="1:12" ht="17.25" customHeight="1" x14ac:dyDescent="0.25">
      <c r="A27" s="23" t="s">
        <v>171</v>
      </c>
      <c r="B27" s="143" t="s">
        <v>172</v>
      </c>
      <c r="C27" s="144"/>
      <c r="D27" s="144"/>
      <c r="E27" s="144"/>
      <c r="F27" s="144"/>
      <c r="G27" s="145"/>
      <c r="H27" s="74">
        <f>SUM(H28:H29)</f>
        <v>0</v>
      </c>
      <c r="I27" s="74">
        <f>SUM(I28:I29)</f>
        <v>0</v>
      </c>
      <c r="J27" s="74">
        <f t="shared" ref="J27:K27" si="2">SUM(J28:J29)</f>
        <v>0</v>
      </c>
      <c r="K27" s="30">
        <f t="shared" si="2"/>
        <v>0</v>
      </c>
      <c r="L27" s="46"/>
    </row>
    <row r="28" spans="1:12" ht="122.25" customHeight="1" x14ac:dyDescent="0.25">
      <c r="A28" s="23" t="s">
        <v>173</v>
      </c>
      <c r="B28" s="67" t="s">
        <v>174</v>
      </c>
      <c r="C28" s="27" t="s">
        <v>58</v>
      </c>
      <c r="D28" s="26">
        <v>241</v>
      </c>
      <c r="E28" s="31">
        <v>1102</v>
      </c>
      <c r="F28" s="47" t="s">
        <v>175</v>
      </c>
      <c r="G28" s="31">
        <v>540</v>
      </c>
      <c r="H28" s="78">
        <v>0</v>
      </c>
      <c r="I28" s="78">
        <v>0</v>
      </c>
      <c r="J28" s="78">
        <v>0</v>
      </c>
      <c r="K28" s="30">
        <f>SUM(H28:J28)</f>
        <v>0</v>
      </c>
      <c r="L28" s="46" t="s">
        <v>176</v>
      </c>
    </row>
    <row r="29" spans="1:12" ht="125.25" customHeight="1" x14ac:dyDescent="0.25">
      <c r="A29" s="23" t="s">
        <v>177</v>
      </c>
      <c r="B29" s="67" t="s">
        <v>178</v>
      </c>
      <c r="C29" s="27" t="s">
        <v>58</v>
      </c>
      <c r="D29" s="26">
        <v>241</v>
      </c>
      <c r="E29" s="31">
        <v>1102</v>
      </c>
      <c r="F29" s="47" t="s">
        <v>179</v>
      </c>
      <c r="G29" s="31">
        <v>244</v>
      </c>
      <c r="H29" s="78">
        <v>0</v>
      </c>
      <c r="I29" s="78">
        <v>0</v>
      </c>
      <c r="J29" s="78">
        <v>0</v>
      </c>
      <c r="K29" s="30">
        <f>SUM(H29:J29)</f>
        <v>0</v>
      </c>
      <c r="L29" s="46" t="s">
        <v>176</v>
      </c>
    </row>
    <row r="30" spans="1:12" x14ac:dyDescent="0.25">
      <c r="A30" s="23" t="s">
        <v>180</v>
      </c>
      <c r="B30" s="146" t="s">
        <v>181</v>
      </c>
      <c r="C30" s="147"/>
      <c r="D30" s="147"/>
      <c r="E30" s="147"/>
      <c r="F30" s="147"/>
      <c r="G30" s="148"/>
      <c r="H30" s="74">
        <f>H31</f>
        <v>0</v>
      </c>
      <c r="I30" s="74">
        <f>I31</f>
        <v>0</v>
      </c>
      <c r="J30" s="74">
        <f t="shared" ref="J30:K30" si="3">J31</f>
        <v>0</v>
      </c>
      <c r="K30" s="30">
        <f t="shared" si="3"/>
        <v>0</v>
      </c>
      <c r="L30" s="46"/>
    </row>
    <row r="31" spans="1:12" ht="105.75" customHeight="1" x14ac:dyDescent="0.25">
      <c r="A31" s="23" t="s">
        <v>182</v>
      </c>
      <c r="B31" s="67" t="s">
        <v>183</v>
      </c>
      <c r="C31" s="27" t="s">
        <v>58</v>
      </c>
      <c r="D31" s="26">
        <v>241</v>
      </c>
      <c r="E31" s="31">
        <v>1102</v>
      </c>
      <c r="F31" s="47" t="s">
        <v>184</v>
      </c>
      <c r="G31" s="31">
        <v>612</v>
      </c>
      <c r="H31" s="78">
        <v>0</v>
      </c>
      <c r="I31" s="78">
        <v>0</v>
      </c>
      <c r="J31" s="78">
        <v>0</v>
      </c>
      <c r="K31" s="30">
        <f>SUM(H31:J31)</f>
        <v>0</v>
      </c>
      <c r="L31" s="46" t="s">
        <v>185</v>
      </c>
    </row>
    <row r="32" spans="1:12" x14ac:dyDescent="0.25">
      <c r="A32" s="23" t="s">
        <v>186</v>
      </c>
      <c r="B32" s="146" t="s">
        <v>187</v>
      </c>
      <c r="C32" s="147"/>
      <c r="D32" s="147"/>
      <c r="E32" s="147"/>
      <c r="F32" s="147"/>
      <c r="G32" s="148"/>
      <c r="H32" s="74">
        <f>SUM(H33)</f>
        <v>0</v>
      </c>
      <c r="I32" s="74">
        <f>SUM(I33)</f>
        <v>0</v>
      </c>
      <c r="J32" s="74">
        <f t="shared" ref="J32:K32" si="4">SUM(J33)</f>
        <v>0</v>
      </c>
      <c r="K32" s="30">
        <f t="shared" si="4"/>
        <v>0</v>
      </c>
      <c r="L32" s="46"/>
    </row>
    <row r="33" spans="1:12" ht="88.5" customHeight="1" x14ac:dyDescent="0.25">
      <c r="A33" s="23"/>
      <c r="B33" s="67" t="s">
        <v>188</v>
      </c>
      <c r="C33" s="27" t="s">
        <v>189</v>
      </c>
      <c r="D33" s="26">
        <v>247</v>
      </c>
      <c r="E33" s="31">
        <v>1102</v>
      </c>
      <c r="F33" s="47" t="s">
        <v>190</v>
      </c>
      <c r="G33" s="31">
        <v>540</v>
      </c>
      <c r="H33" s="78">
        <v>0</v>
      </c>
      <c r="I33" s="78">
        <v>0</v>
      </c>
      <c r="J33" s="78">
        <v>0</v>
      </c>
      <c r="K33" s="30">
        <f>SUM(H33:J33)</f>
        <v>0</v>
      </c>
      <c r="L33" s="46" t="s">
        <v>191</v>
      </c>
    </row>
    <row r="34" spans="1:12" x14ac:dyDescent="0.25">
      <c r="A34" s="155" t="s">
        <v>103</v>
      </c>
      <c r="B34" s="155"/>
      <c r="C34" s="155"/>
      <c r="D34" s="29"/>
      <c r="E34" s="29"/>
      <c r="F34" s="29"/>
      <c r="G34" s="29"/>
      <c r="H34" s="76">
        <f>H11+H14+H16+H18+H21+H23+H27+H30+H32</f>
        <v>73360.430999999997</v>
      </c>
      <c r="I34" s="117">
        <f>I11+I14+I16+I18+I21+I23+I27+I30+I32</f>
        <v>61495.430999999997</v>
      </c>
      <c r="J34" s="76">
        <f>J11+J14+J16+J18+J21+J23+J27+J30+J32</f>
        <v>61495.430999999997</v>
      </c>
      <c r="K34" s="76">
        <f>K11+K14+K16+K18+K21+K23+K27+K30+K32</f>
        <v>196351.29300000001</v>
      </c>
      <c r="L34" s="35"/>
    </row>
    <row r="35" spans="1:12" x14ac:dyDescent="0.25">
      <c r="K35" s="77">
        <f>H34+I34+J34-K34</f>
        <v>0</v>
      </c>
    </row>
  </sheetData>
  <autoFilter ref="A7:L12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25">
    <mergeCell ref="L24:L25"/>
    <mergeCell ref="A34:C34"/>
    <mergeCell ref="B21:G21"/>
    <mergeCell ref="B16:G16"/>
    <mergeCell ref="B18:G18"/>
    <mergeCell ref="A24:A25"/>
    <mergeCell ref="B14:G14"/>
    <mergeCell ref="B23:F23"/>
    <mergeCell ref="B27:G27"/>
    <mergeCell ref="B30:G30"/>
    <mergeCell ref="B32:G32"/>
    <mergeCell ref="B24:B25"/>
    <mergeCell ref="C24:C25"/>
    <mergeCell ref="A10:L10"/>
    <mergeCell ref="B11:G11"/>
    <mergeCell ref="K1:L1"/>
    <mergeCell ref="A4:L4"/>
    <mergeCell ref="A5:L5"/>
    <mergeCell ref="A7:A8"/>
    <mergeCell ref="B7:B8"/>
    <mergeCell ref="C7:C8"/>
    <mergeCell ref="D7:G7"/>
    <mergeCell ref="H7:K7"/>
    <mergeCell ref="L7:L8"/>
    <mergeCell ref="H6:J6"/>
  </mergeCells>
  <pageMargins left="0.78740157480314965" right="0.78740157480314965" top="1.1811023622047245" bottom="0.3937007874015748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7"/>
  <sheetViews>
    <sheetView view="pageBreakPreview" zoomScale="85" zoomScaleNormal="100" zoomScaleSheetLayoutView="85" workbookViewId="0">
      <selection activeCell="E16" sqref="E16"/>
    </sheetView>
  </sheetViews>
  <sheetFormatPr defaultColWidth="9" defaultRowHeight="15.75" x14ac:dyDescent="0.25"/>
  <cols>
    <col min="1" max="1" width="6.625" style="3" customWidth="1"/>
    <col min="2" max="2" width="15.75" style="1" customWidth="1"/>
    <col min="3" max="3" width="62.125" style="1" customWidth="1"/>
    <col min="4" max="5" width="16.375" style="1" customWidth="1"/>
    <col min="6" max="16384" width="9" style="1"/>
  </cols>
  <sheetData>
    <row r="1" spans="1:5" ht="18.75" x14ac:dyDescent="0.25">
      <c r="D1" s="159" t="s">
        <v>149</v>
      </c>
      <c r="E1" s="159"/>
    </row>
    <row r="2" spans="1:5" ht="73.5" customHeight="1" x14ac:dyDescent="0.25">
      <c r="D2" s="129" t="s">
        <v>138</v>
      </c>
      <c r="E2" s="129"/>
    </row>
    <row r="3" spans="1:5" ht="8.25" customHeight="1" x14ac:dyDescent="0.25">
      <c r="A3" s="9"/>
    </row>
    <row r="4" spans="1:5" ht="18.75" hidden="1" x14ac:dyDescent="0.25">
      <c r="A4" s="9"/>
    </row>
    <row r="5" spans="1:5" ht="18.75" x14ac:dyDescent="0.25">
      <c r="A5" s="139" t="s">
        <v>0</v>
      </c>
      <c r="B5" s="139"/>
      <c r="C5" s="139"/>
      <c r="D5" s="139"/>
      <c r="E5" s="139"/>
    </row>
    <row r="6" spans="1:5" ht="18.75" x14ac:dyDescent="0.25">
      <c r="A6" s="139" t="s">
        <v>143</v>
      </c>
      <c r="B6" s="139"/>
      <c r="C6" s="139"/>
      <c r="D6" s="139"/>
      <c r="E6" s="139"/>
    </row>
    <row r="7" spans="1:5" ht="18.75" x14ac:dyDescent="0.25">
      <c r="A7" s="139" t="s">
        <v>144</v>
      </c>
      <c r="B7" s="139"/>
      <c r="C7" s="139"/>
      <c r="D7" s="139"/>
      <c r="E7" s="139"/>
    </row>
    <row r="8" spans="1:5" ht="18.75" x14ac:dyDescent="0.25">
      <c r="A8" s="139" t="s">
        <v>137</v>
      </c>
      <c r="B8" s="139"/>
      <c r="C8" s="139"/>
      <c r="D8" s="139"/>
      <c r="E8" s="139"/>
    </row>
    <row r="9" spans="1:5" ht="4.5" customHeight="1" x14ac:dyDescent="0.25">
      <c r="A9" s="139"/>
      <c r="B9" s="139"/>
      <c r="C9" s="139"/>
      <c r="D9" s="139"/>
      <c r="E9" s="139"/>
    </row>
    <row r="10" spans="1:5" ht="18.75" hidden="1" x14ac:dyDescent="0.25">
      <c r="A10" s="9"/>
    </row>
    <row r="11" spans="1:5" ht="63" x14ac:dyDescent="0.25">
      <c r="A11" s="12" t="s">
        <v>16</v>
      </c>
      <c r="B11" s="12" t="s">
        <v>11</v>
      </c>
      <c r="C11" s="12" t="s">
        <v>12</v>
      </c>
      <c r="D11" s="12" t="s">
        <v>13</v>
      </c>
      <c r="E11" s="12" t="s">
        <v>14</v>
      </c>
    </row>
    <row r="12" spans="1:5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</row>
    <row r="13" spans="1:5" ht="46.5" customHeight="1" x14ac:dyDescent="0.25">
      <c r="A13" s="13">
        <v>1</v>
      </c>
      <c r="B13" s="160" t="s">
        <v>136</v>
      </c>
      <c r="C13" s="160"/>
      <c r="D13" s="160"/>
      <c r="E13" s="160"/>
    </row>
    <row r="14" spans="1:5" ht="36" customHeight="1" x14ac:dyDescent="0.25">
      <c r="A14" s="162" t="s">
        <v>3</v>
      </c>
      <c r="B14" s="161" t="s">
        <v>75</v>
      </c>
      <c r="C14" s="161"/>
      <c r="D14" s="161"/>
      <c r="E14" s="161"/>
    </row>
    <row r="15" spans="1:5" ht="30" customHeight="1" x14ac:dyDescent="0.25">
      <c r="A15" s="162"/>
      <c r="B15" s="158" t="str">
        <f>CONCATENATE("Подпрограмма 1 """,'пр 4 к МП'!C18,"""")</f>
        <v>Подпрограмма 1 "Развитие массовой физической культуры и спорта"</v>
      </c>
      <c r="C15" s="158"/>
      <c r="D15" s="158"/>
      <c r="E15" s="158"/>
    </row>
    <row r="16" spans="1:5" ht="63" x14ac:dyDescent="0.25">
      <c r="A16" s="22" t="s">
        <v>73</v>
      </c>
      <c r="B16" s="39" t="s">
        <v>129</v>
      </c>
      <c r="C16" s="39" t="s">
        <v>130</v>
      </c>
      <c r="D16" s="40" t="s">
        <v>131</v>
      </c>
      <c r="E16" s="41" t="s">
        <v>199</v>
      </c>
    </row>
    <row r="17" spans="2:5" x14ac:dyDescent="0.25">
      <c r="B17" s="42"/>
      <c r="C17" s="42"/>
      <c r="D17" s="42"/>
      <c r="E17" s="42"/>
    </row>
  </sheetData>
  <mergeCells count="11">
    <mergeCell ref="B15:E15"/>
    <mergeCell ref="D1:E1"/>
    <mergeCell ref="D2:E2"/>
    <mergeCell ref="B13:E13"/>
    <mergeCell ref="B14:E14"/>
    <mergeCell ref="A5:E5"/>
    <mergeCell ref="A6:E6"/>
    <mergeCell ref="A7:E7"/>
    <mergeCell ref="A8:E8"/>
    <mergeCell ref="A9:E9"/>
    <mergeCell ref="A14:A15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1"/>
  <sheetViews>
    <sheetView view="pageBreakPreview" topLeftCell="C3" zoomScale="85" zoomScaleNormal="85" zoomScaleSheetLayoutView="85" workbookViewId="0">
      <selection activeCell="K20" sqref="K20"/>
    </sheetView>
  </sheetViews>
  <sheetFormatPr defaultColWidth="9" defaultRowHeight="15.75" x14ac:dyDescent="0.25"/>
  <cols>
    <col min="1" max="1" width="4.875" style="3" customWidth="1"/>
    <col min="2" max="2" width="15.75" style="1" customWidth="1"/>
    <col min="3" max="3" width="17.375" style="1" customWidth="1"/>
    <col min="4" max="4" width="42" style="1" customWidth="1"/>
    <col min="5" max="5" width="9" style="3"/>
    <col min="6" max="8" width="9" style="1"/>
    <col min="9" max="9" width="17.875" style="79" customWidth="1"/>
    <col min="10" max="10" width="17.125" style="79" customWidth="1"/>
    <col min="11" max="11" width="15.75" style="79" customWidth="1"/>
    <col min="12" max="12" width="18.125" style="1" bestFit="1" customWidth="1"/>
    <col min="13" max="16384" width="9" style="1"/>
  </cols>
  <sheetData>
    <row r="1" spans="1:14" ht="15.75" customHeight="1" x14ac:dyDescent="0.25">
      <c r="J1" s="80" t="s">
        <v>132</v>
      </c>
      <c r="K1" s="80"/>
      <c r="L1" s="17"/>
    </row>
    <row r="2" spans="1:14" ht="62.25" customHeight="1" x14ac:dyDescent="0.25">
      <c r="J2" s="129" t="s">
        <v>139</v>
      </c>
      <c r="K2" s="129"/>
      <c r="L2" s="129"/>
    </row>
    <row r="3" spans="1:14" ht="18.75" x14ac:dyDescent="0.25">
      <c r="A3" s="9"/>
    </row>
    <row r="4" spans="1:14" ht="18.75" x14ac:dyDescent="0.25">
      <c r="A4" s="9"/>
    </row>
    <row r="5" spans="1:14" ht="18.75" x14ac:dyDescent="0.25">
      <c r="A5" s="139" t="s">
        <v>0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4" ht="18.75" x14ac:dyDescent="0.25">
      <c r="A6" s="139" t="s">
        <v>69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4" ht="18.75" x14ac:dyDescent="0.25">
      <c r="A7" s="139" t="s">
        <v>70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</row>
    <row r="8" spans="1:14" ht="18.75" x14ac:dyDescent="0.25">
      <c r="A8" s="139" t="s">
        <v>33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</row>
    <row r="9" spans="1:14" ht="18.75" x14ac:dyDescent="0.25">
      <c r="A9" s="9"/>
      <c r="I9" s="141"/>
      <c r="J9" s="141"/>
      <c r="K9" s="141"/>
    </row>
    <row r="10" spans="1:14" ht="18.75" x14ac:dyDescent="0.25">
      <c r="I10" s="69"/>
      <c r="J10" s="69"/>
      <c r="K10" s="69"/>
      <c r="L10" s="4" t="s">
        <v>17</v>
      </c>
    </row>
    <row r="11" spans="1:14" ht="60" customHeight="1" x14ac:dyDescent="0.25">
      <c r="A11" s="162" t="s">
        <v>16</v>
      </c>
      <c r="B11" s="162" t="s">
        <v>30</v>
      </c>
      <c r="C11" s="162" t="s">
        <v>31</v>
      </c>
      <c r="D11" s="162" t="s">
        <v>20</v>
      </c>
      <c r="E11" s="162" t="s">
        <v>21</v>
      </c>
      <c r="F11" s="162"/>
      <c r="G11" s="162"/>
      <c r="H11" s="162"/>
      <c r="I11" s="96">
        <v>2025</v>
      </c>
      <c r="J11" s="96">
        <f>I11+1</f>
        <v>2026</v>
      </c>
      <c r="K11" s="96">
        <f>J11+1</f>
        <v>2027</v>
      </c>
      <c r="L11" s="162" t="s">
        <v>22</v>
      </c>
      <c r="N11" s="79"/>
    </row>
    <row r="12" spans="1:14" ht="49.5" customHeight="1" x14ac:dyDescent="0.25">
      <c r="A12" s="162"/>
      <c r="B12" s="162"/>
      <c r="C12" s="162"/>
      <c r="D12" s="162"/>
      <c r="E12" s="95" t="s">
        <v>23</v>
      </c>
      <c r="F12" s="95" t="s">
        <v>24</v>
      </c>
      <c r="G12" s="95" t="s">
        <v>25</v>
      </c>
      <c r="H12" s="95" t="s">
        <v>26</v>
      </c>
      <c r="I12" s="96" t="s">
        <v>27</v>
      </c>
      <c r="J12" s="96" t="s">
        <v>27</v>
      </c>
      <c r="K12" s="96" t="s">
        <v>27</v>
      </c>
      <c r="L12" s="162"/>
    </row>
    <row r="13" spans="1:14" x14ac:dyDescent="0.25">
      <c r="A13" s="95">
        <v>1</v>
      </c>
      <c r="B13" s="95">
        <v>2</v>
      </c>
      <c r="C13" s="95">
        <v>3</v>
      </c>
      <c r="D13" s="95">
        <v>4</v>
      </c>
      <c r="E13" s="95">
        <v>5</v>
      </c>
      <c r="F13" s="95">
        <v>6</v>
      </c>
      <c r="G13" s="95">
        <v>7</v>
      </c>
      <c r="H13" s="95">
        <v>8</v>
      </c>
      <c r="I13" s="96">
        <v>9</v>
      </c>
      <c r="J13" s="96">
        <v>10</v>
      </c>
      <c r="K13" s="96">
        <v>11</v>
      </c>
      <c r="L13" s="95">
        <v>12</v>
      </c>
    </row>
    <row r="14" spans="1:14" s="14" customFormat="1" ht="47.25" x14ac:dyDescent="0.25">
      <c r="A14" s="164">
        <v>1</v>
      </c>
      <c r="B14" s="163" t="s">
        <v>36</v>
      </c>
      <c r="C14" s="163" t="s">
        <v>140</v>
      </c>
      <c r="D14" s="56" t="s">
        <v>68</v>
      </c>
      <c r="E14" s="57" t="s">
        <v>28</v>
      </c>
      <c r="F14" s="57" t="s">
        <v>28</v>
      </c>
      <c r="G14" s="57" t="s">
        <v>28</v>
      </c>
      <c r="H14" s="57" t="s">
        <v>28</v>
      </c>
      <c r="I14" s="81">
        <f>SUM(I16:I17)</f>
        <v>73360.430999999997</v>
      </c>
      <c r="J14" s="81">
        <f t="shared" ref="J14:K14" si="0">SUM(J16:J17)</f>
        <v>61495.430999999997</v>
      </c>
      <c r="K14" s="81">
        <f t="shared" si="0"/>
        <v>61495.430999999997</v>
      </c>
      <c r="L14" s="58">
        <f>SUM(I14:K14)</f>
        <v>196351.29300000001</v>
      </c>
    </row>
    <row r="15" spans="1:14" s="14" customFormat="1" x14ac:dyDescent="0.25">
      <c r="A15" s="164"/>
      <c r="B15" s="163"/>
      <c r="C15" s="163"/>
      <c r="D15" s="56" t="s">
        <v>29</v>
      </c>
      <c r="E15" s="57"/>
      <c r="F15" s="57" t="s">
        <v>28</v>
      </c>
      <c r="G15" s="57" t="s">
        <v>28</v>
      </c>
      <c r="H15" s="57" t="s">
        <v>28</v>
      </c>
      <c r="I15" s="81"/>
      <c r="J15" s="81"/>
      <c r="K15" s="81"/>
      <c r="L15" s="58">
        <f>SUM(I15:K15)</f>
        <v>0</v>
      </c>
    </row>
    <row r="16" spans="1:14" s="14" customFormat="1" x14ac:dyDescent="0.25">
      <c r="A16" s="164"/>
      <c r="B16" s="163"/>
      <c r="C16" s="163"/>
      <c r="D16" s="56" t="s">
        <v>58</v>
      </c>
      <c r="E16" s="57">
        <v>241</v>
      </c>
      <c r="F16" s="57" t="s">
        <v>28</v>
      </c>
      <c r="G16" s="57" t="s">
        <v>28</v>
      </c>
      <c r="H16" s="57" t="s">
        <v>28</v>
      </c>
      <c r="I16" s="81">
        <f>I20</f>
        <v>73360.430999999997</v>
      </c>
      <c r="J16" s="81">
        <f t="shared" ref="J16:K16" si="1">J20</f>
        <v>61495.430999999997</v>
      </c>
      <c r="K16" s="81">
        <f t="shared" si="1"/>
        <v>61495.430999999997</v>
      </c>
      <c r="L16" s="58">
        <f>SUM(I16:K16)</f>
        <v>196351.29300000001</v>
      </c>
    </row>
    <row r="17" spans="1:12" s="14" customFormat="1" ht="47.25" x14ac:dyDescent="0.25">
      <c r="A17" s="164"/>
      <c r="B17" s="163"/>
      <c r="C17" s="163"/>
      <c r="D17" s="56" t="s">
        <v>151</v>
      </c>
      <c r="E17" s="57">
        <v>247</v>
      </c>
      <c r="F17" s="57" t="s">
        <v>28</v>
      </c>
      <c r="G17" s="57" t="s">
        <v>28</v>
      </c>
      <c r="H17" s="57" t="s">
        <v>28</v>
      </c>
      <c r="I17" s="81">
        <f>I21</f>
        <v>0</v>
      </c>
      <c r="J17" s="81">
        <f t="shared" ref="J17:K17" si="2">J21</f>
        <v>0</v>
      </c>
      <c r="K17" s="81">
        <f t="shared" si="2"/>
        <v>0</v>
      </c>
      <c r="L17" s="58">
        <f>SUM(I17:K17)</f>
        <v>0</v>
      </c>
    </row>
    <row r="18" spans="1:12" s="14" customFormat="1" ht="47.25" x14ac:dyDescent="0.25">
      <c r="A18" s="165" t="s">
        <v>3</v>
      </c>
      <c r="B18" s="165" t="s">
        <v>15</v>
      </c>
      <c r="C18" s="166" t="s">
        <v>76</v>
      </c>
      <c r="D18" s="97" t="s">
        <v>32</v>
      </c>
      <c r="E18" s="57" t="s">
        <v>28</v>
      </c>
      <c r="F18" s="11" t="s">
        <v>28</v>
      </c>
      <c r="G18" s="11" t="s">
        <v>28</v>
      </c>
      <c r="H18" s="11" t="s">
        <v>28</v>
      </c>
      <c r="I18" s="81">
        <f>I20+I21</f>
        <v>73360.430999999997</v>
      </c>
      <c r="J18" s="81">
        <f t="shared" ref="J18:K18" si="3">J20+J21</f>
        <v>61495.430999999997</v>
      </c>
      <c r="K18" s="81">
        <f t="shared" si="3"/>
        <v>61495.430999999997</v>
      </c>
      <c r="L18" s="21">
        <f>SUM(I18:K18)</f>
        <v>196351.29300000001</v>
      </c>
    </row>
    <row r="19" spans="1:12" s="14" customFormat="1" x14ac:dyDescent="0.25">
      <c r="A19" s="165"/>
      <c r="B19" s="165"/>
      <c r="C19" s="166"/>
      <c r="D19" s="97" t="s">
        <v>29</v>
      </c>
      <c r="E19" s="57" t="s">
        <v>28</v>
      </c>
      <c r="F19" s="11" t="s">
        <v>28</v>
      </c>
      <c r="G19" s="11" t="s">
        <v>28</v>
      </c>
      <c r="H19" s="11" t="s">
        <v>28</v>
      </c>
      <c r="I19" s="81"/>
      <c r="J19" s="82"/>
      <c r="K19" s="81"/>
      <c r="L19" s="53">
        <v>0</v>
      </c>
    </row>
    <row r="20" spans="1:12" s="14" customFormat="1" x14ac:dyDescent="0.25">
      <c r="A20" s="165"/>
      <c r="B20" s="165"/>
      <c r="C20" s="166"/>
      <c r="D20" s="97" t="s">
        <v>58</v>
      </c>
      <c r="E20" s="11">
        <v>241</v>
      </c>
      <c r="F20" s="11" t="s">
        <v>28</v>
      </c>
      <c r="G20" s="11" t="s">
        <v>28</v>
      </c>
      <c r="H20" s="11" t="s">
        <v>28</v>
      </c>
      <c r="I20" s="81">
        <v>73360.430999999997</v>
      </c>
      <c r="J20" s="81">
        <v>61495.430999999997</v>
      </c>
      <c r="K20" s="81">
        <f>'пр к ПП1'!J12+'пр к ПП1'!J13+'пр к ПП1'!J15+'пр к ПП1'!J17+'пр к ПП1'!J19+'пр к ПП1'!J20+'пр к ПП1'!J22+'пр к ПП1'!J24+'пр к ПП1'!J26+'пр к ПП1'!J28+'пр к ПП1'!J29+'пр к ПП1'!J31</f>
        <v>61495.430999999997</v>
      </c>
      <c r="L20" s="21">
        <f>SUM(I20:K20)</f>
        <v>196351.29300000001</v>
      </c>
    </row>
    <row r="21" spans="1:12" ht="47.25" x14ac:dyDescent="0.25">
      <c r="A21" s="165"/>
      <c r="B21" s="165"/>
      <c r="C21" s="166"/>
      <c r="D21" s="60" t="s">
        <v>152</v>
      </c>
      <c r="E21" s="59">
        <v>247</v>
      </c>
      <c r="F21" s="57" t="s">
        <v>28</v>
      </c>
      <c r="G21" s="57" t="s">
        <v>28</v>
      </c>
      <c r="H21" s="57" t="s">
        <v>28</v>
      </c>
      <c r="I21" s="81">
        <f>I25</f>
        <v>0</v>
      </c>
      <c r="J21" s="81">
        <f t="shared" ref="J21:K21" si="4">J25</f>
        <v>0</v>
      </c>
      <c r="K21" s="81">
        <f t="shared" si="4"/>
        <v>0</v>
      </c>
      <c r="L21" s="81">
        <f>I21+J21+K21</f>
        <v>0</v>
      </c>
    </row>
  </sheetData>
  <mergeCells count="18">
    <mergeCell ref="J2:L2"/>
    <mergeCell ref="L11:L12"/>
    <mergeCell ref="A11:A12"/>
    <mergeCell ref="B11:B12"/>
    <mergeCell ref="C11:C12"/>
    <mergeCell ref="D11:D12"/>
    <mergeCell ref="E11:H11"/>
    <mergeCell ref="A5:L5"/>
    <mergeCell ref="A6:L6"/>
    <mergeCell ref="A7:L7"/>
    <mergeCell ref="A8:L8"/>
    <mergeCell ref="I9:K9"/>
    <mergeCell ref="B14:B17"/>
    <mergeCell ref="C14:C17"/>
    <mergeCell ref="A14:A17"/>
    <mergeCell ref="A18:A21"/>
    <mergeCell ref="B18:B21"/>
    <mergeCell ref="C18:C21"/>
  </mergeCells>
  <pageMargins left="0.78740157480314965" right="0.78740157480314965" top="1.1811023622047245" bottom="0.39370078740157483" header="0.31496062992125984" footer="0.31496062992125984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9"/>
  <sheetViews>
    <sheetView view="pageBreakPreview" zoomScale="70" zoomScaleNormal="70" zoomScaleSheetLayoutView="70" workbookViewId="0">
      <selection activeCell="O28" sqref="O28"/>
    </sheetView>
  </sheetViews>
  <sheetFormatPr defaultColWidth="9" defaultRowHeight="18.75" outlineLevelCol="1" x14ac:dyDescent="0.3"/>
  <cols>
    <col min="1" max="1" width="5.375" style="16" customWidth="1"/>
    <col min="2" max="2" width="33.125" style="5" customWidth="1"/>
    <col min="3" max="3" width="31.375" style="5" customWidth="1"/>
    <col min="4" max="4" width="36.625" style="5" customWidth="1"/>
    <col min="5" max="6" width="14.125" style="5" hidden="1" customWidth="1" outlineLevel="1"/>
    <col min="7" max="7" width="13.75" style="5" hidden="1" customWidth="1" outlineLevel="1"/>
    <col min="8" max="8" width="16.25" style="5" hidden="1" customWidth="1" outlineLevel="1"/>
    <col min="9" max="9" width="14.875" style="5" hidden="1" customWidth="1" outlineLevel="1"/>
    <col min="10" max="10" width="15.375" style="5" hidden="1" customWidth="1" outlineLevel="1"/>
    <col min="11" max="11" width="14.25" style="5" hidden="1" customWidth="1" outlineLevel="1"/>
    <col min="12" max="12" width="13.125" style="5" hidden="1" customWidth="1" outlineLevel="1"/>
    <col min="13" max="13" width="13" style="5" hidden="1" customWidth="1" outlineLevel="1"/>
    <col min="14" max="14" width="13" style="5" bestFit="1" customWidth="1" collapsed="1"/>
    <col min="15" max="15" width="16" style="5" customWidth="1"/>
    <col min="16" max="16" width="13.375" style="5" bestFit="1" customWidth="1"/>
    <col min="17" max="17" width="18.125" style="5" bestFit="1" customWidth="1"/>
    <col min="18" max="18" width="17.875" style="20" hidden="1" customWidth="1"/>
    <col min="19" max="19" width="16.625" style="5" hidden="1" customWidth="1"/>
    <col min="20" max="20" width="17.5" style="5" hidden="1" customWidth="1"/>
    <col min="21" max="21" width="0" style="5" hidden="1" customWidth="1"/>
    <col min="22" max="22" width="16" style="5" hidden="1" customWidth="1"/>
    <col min="23" max="23" width="25.375" style="64" customWidth="1"/>
    <col min="24" max="16384" width="9" style="5"/>
  </cols>
  <sheetData>
    <row r="1" spans="1:23" x14ac:dyDescent="0.3">
      <c r="O1" s="8" t="s">
        <v>133</v>
      </c>
    </row>
    <row r="2" spans="1:23" ht="61.5" customHeight="1" x14ac:dyDescent="0.3">
      <c r="O2" s="129" t="s">
        <v>141</v>
      </c>
      <c r="P2" s="129"/>
      <c r="Q2" s="129"/>
    </row>
    <row r="3" spans="1:23" x14ac:dyDescent="0.3">
      <c r="A3" s="9"/>
    </row>
    <row r="4" spans="1:23" x14ac:dyDescent="0.3">
      <c r="A4" s="9"/>
    </row>
    <row r="5" spans="1:23" x14ac:dyDescent="0.3">
      <c r="A5" s="139" t="s">
        <v>0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23" x14ac:dyDescent="0.3">
      <c r="A6" s="139" t="s">
        <v>38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</row>
    <row r="7" spans="1:23" x14ac:dyDescent="0.3">
      <c r="A7" s="139" t="s">
        <v>39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</row>
    <row r="8" spans="1:23" x14ac:dyDescent="0.3">
      <c r="A8" s="139" t="s">
        <v>40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</row>
    <row r="9" spans="1:23" x14ac:dyDescent="0.3">
      <c r="A9" s="139" t="s">
        <v>41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</row>
    <row r="10" spans="1:23" x14ac:dyDescent="0.3">
      <c r="A10" s="139" t="s">
        <v>42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</row>
    <row r="11" spans="1:23" x14ac:dyDescent="0.3">
      <c r="A11" s="9"/>
      <c r="N11" s="130"/>
      <c r="O11" s="130"/>
      <c r="P11" s="130"/>
    </row>
    <row r="12" spans="1:23" x14ac:dyDescent="0.3">
      <c r="N12" s="54"/>
      <c r="O12" s="54"/>
      <c r="P12" s="54"/>
      <c r="Q12" s="4" t="s">
        <v>17</v>
      </c>
    </row>
    <row r="13" spans="1:23" ht="58.5" customHeight="1" x14ac:dyDescent="0.3">
      <c r="A13" s="162" t="s">
        <v>16</v>
      </c>
      <c r="B13" s="162" t="s">
        <v>30</v>
      </c>
      <c r="C13" s="162" t="s">
        <v>31</v>
      </c>
      <c r="D13" s="162" t="s">
        <v>35</v>
      </c>
      <c r="E13" s="83" t="s">
        <v>154</v>
      </c>
      <c r="F13" s="83" t="s">
        <v>155</v>
      </c>
      <c r="G13" s="83" t="s">
        <v>156</v>
      </c>
      <c r="H13" s="83" t="s">
        <v>157</v>
      </c>
      <c r="I13" s="83" t="s">
        <v>158</v>
      </c>
      <c r="J13" s="83" t="s">
        <v>159</v>
      </c>
      <c r="K13" s="83" t="s">
        <v>160</v>
      </c>
      <c r="L13" s="83" t="s">
        <v>161</v>
      </c>
      <c r="M13" s="83" t="s">
        <v>162</v>
      </c>
      <c r="N13" s="66">
        <v>2024</v>
      </c>
      <c r="O13" s="66">
        <f>N13+1</f>
        <v>2025</v>
      </c>
      <c r="P13" s="66">
        <f>O13+1</f>
        <v>2026</v>
      </c>
      <c r="Q13" s="162" t="s">
        <v>22</v>
      </c>
      <c r="R13" s="49">
        <v>2014</v>
      </c>
      <c r="S13" s="5">
        <v>2015</v>
      </c>
      <c r="T13" s="5">
        <v>2016</v>
      </c>
      <c r="W13" s="64" t="s">
        <v>163</v>
      </c>
    </row>
    <row r="14" spans="1:23" x14ac:dyDescent="0.3">
      <c r="A14" s="162"/>
      <c r="B14" s="162"/>
      <c r="C14" s="162"/>
      <c r="D14" s="162"/>
      <c r="E14" s="61"/>
      <c r="F14" s="61"/>
      <c r="G14" s="61"/>
      <c r="H14" s="61"/>
      <c r="I14" s="61"/>
      <c r="J14" s="61"/>
      <c r="K14" s="61"/>
      <c r="L14" s="61"/>
      <c r="M14" s="61"/>
      <c r="N14" s="51" t="s">
        <v>27</v>
      </c>
      <c r="O14" s="51" t="s">
        <v>27</v>
      </c>
      <c r="P14" s="51" t="s">
        <v>27</v>
      </c>
      <c r="Q14" s="162"/>
    </row>
    <row r="15" spans="1:23" x14ac:dyDescent="0.3">
      <c r="A15" s="51">
        <v>1</v>
      </c>
      <c r="B15" s="51">
        <v>2</v>
      </c>
      <c r="C15" s="51">
        <v>3</v>
      </c>
      <c r="D15" s="51">
        <v>4</v>
      </c>
      <c r="E15" s="61"/>
      <c r="F15" s="61"/>
      <c r="G15" s="61"/>
      <c r="H15" s="61"/>
      <c r="I15" s="61"/>
      <c r="J15" s="61"/>
      <c r="K15" s="61"/>
      <c r="L15" s="61"/>
      <c r="M15" s="61"/>
      <c r="N15" s="51">
        <v>5</v>
      </c>
      <c r="O15" s="51">
        <v>6</v>
      </c>
      <c r="P15" s="51">
        <v>7</v>
      </c>
      <c r="Q15" s="51">
        <v>8</v>
      </c>
    </row>
    <row r="16" spans="1:23" x14ac:dyDescent="0.3">
      <c r="A16" s="167">
        <v>1</v>
      </c>
      <c r="B16" s="168" t="s">
        <v>36</v>
      </c>
      <c r="C16" s="168" t="str">
        <f>'пр 4 к МП'!C14</f>
        <v>Развитие физической культуры, спорта в Туруханском районе</v>
      </c>
      <c r="D16" s="36" t="s">
        <v>34</v>
      </c>
      <c r="E16" s="84">
        <f>E18+E19+E20+E21+E22</f>
        <v>53736.392999999996</v>
      </c>
      <c r="F16" s="84">
        <f t="shared" ref="F16:M16" si="0">F18+F19+F20+F21+F22</f>
        <v>5680.3590000000004</v>
      </c>
      <c r="G16" s="84">
        <f t="shared" si="0"/>
        <v>19116.227999999999</v>
      </c>
      <c r="H16" s="84">
        <f t="shared" si="0"/>
        <v>22204.574000000001</v>
      </c>
      <c r="I16" s="90">
        <f t="shared" si="0"/>
        <v>15835.942999999999</v>
      </c>
      <c r="J16" s="90">
        <f t="shared" si="0"/>
        <v>16863.859</v>
      </c>
      <c r="K16" s="90">
        <f t="shared" si="0"/>
        <v>14639.236999999999</v>
      </c>
      <c r="L16" s="90">
        <f>L18+L19+L20+L21+L22</f>
        <v>38367.956489999997</v>
      </c>
      <c r="M16" s="91">
        <f t="shared" si="0"/>
        <v>68652.694999999992</v>
      </c>
      <c r="N16" s="19">
        <f>N20</f>
        <v>73360.430999999997</v>
      </c>
      <c r="O16" s="19">
        <f>O20</f>
        <v>61495.430999999997</v>
      </c>
      <c r="P16" s="19">
        <f>'пр к ПП1'!J34</f>
        <v>61495.430999999997</v>
      </c>
      <c r="Q16" s="19">
        <f>SUM(N16:P16)</f>
        <v>196351.29300000001</v>
      </c>
      <c r="R16" s="20">
        <f>SUM(R19:R20)</f>
        <v>61774.067000000003</v>
      </c>
      <c r="S16" s="20">
        <f>SUM(S19:S20)</f>
        <v>7699.4860000000008</v>
      </c>
      <c r="T16" s="20">
        <f>SUM(T19:T20)</f>
        <v>24013.663</v>
      </c>
      <c r="V16" s="48">
        <f>SUM(V19:V20)</f>
        <v>289838.50900000002</v>
      </c>
      <c r="W16" s="89">
        <f>SUM(E16:P16)</f>
        <v>451448.53748999996</v>
      </c>
    </row>
    <row r="17" spans="1:23" x14ac:dyDescent="0.3">
      <c r="A17" s="167"/>
      <c r="B17" s="168"/>
      <c r="C17" s="168"/>
      <c r="D17" s="36" t="s">
        <v>18</v>
      </c>
      <c r="E17" s="85"/>
      <c r="F17" s="85"/>
      <c r="G17" s="85"/>
      <c r="H17" s="85"/>
      <c r="I17" s="92"/>
      <c r="J17" s="92"/>
      <c r="K17" s="92"/>
      <c r="L17" s="92"/>
      <c r="M17" s="92"/>
      <c r="N17" s="15"/>
      <c r="O17" s="15"/>
      <c r="P17" s="15"/>
      <c r="Q17" s="15"/>
      <c r="V17" s="48"/>
      <c r="W17" s="65">
        <f t="shared" ref="W17:W29" si="1">SUM(E17:P17)</f>
        <v>0</v>
      </c>
    </row>
    <row r="18" spans="1:23" x14ac:dyDescent="0.3">
      <c r="A18" s="167"/>
      <c r="B18" s="168"/>
      <c r="C18" s="168"/>
      <c r="D18" s="6" t="s">
        <v>65</v>
      </c>
      <c r="E18" s="86">
        <f>E25</f>
        <v>0</v>
      </c>
      <c r="F18" s="86">
        <f t="shared" ref="F18:M18" si="2">F25</f>
        <v>0</v>
      </c>
      <c r="G18" s="86">
        <f t="shared" si="2"/>
        <v>0</v>
      </c>
      <c r="H18" s="86">
        <f t="shared" si="2"/>
        <v>0</v>
      </c>
      <c r="I18" s="93">
        <f t="shared" si="2"/>
        <v>0</v>
      </c>
      <c r="J18" s="93">
        <f t="shared" si="2"/>
        <v>0</v>
      </c>
      <c r="K18" s="93">
        <f t="shared" si="2"/>
        <v>0</v>
      </c>
      <c r="L18" s="93">
        <v>1963.33149</v>
      </c>
      <c r="M18" s="93">
        <f t="shared" si="2"/>
        <v>0</v>
      </c>
      <c r="N18" s="21">
        <v>0</v>
      </c>
      <c r="O18" s="21">
        <v>0</v>
      </c>
      <c r="P18" s="21"/>
      <c r="Q18" s="15">
        <v>0</v>
      </c>
      <c r="V18" s="48"/>
      <c r="W18" s="65">
        <f t="shared" si="1"/>
        <v>1963.33149</v>
      </c>
    </row>
    <row r="19" spans="1:23" x14ac:dyDescent="0.3">
      <c r="A19" s="167"/>
      <c r="B19" s="168"/>
      <c r="C19" s="168"/>
      <c r="D19" s="36" t="s">
        <v>66</v>
      </c>
      <c r="E19" s="85">
        <f>E26</f>
        <v>711.1</v>
      </c>
      <c r="F19" s="85">
        <f t="shared" ref="F19:M19" si="3">F26</f>
        <v>399.08100000000002</v>
      </c>
      <c r="G19" s="85">
        <f t="shared" si="3"/>
        <v>5701.41</v>
      </c>
      <c r="H19" s="85">
        <f t="shared" si="3"/>
        <v>1198.989</v>
      </c>
      <c r="I19" s="92">
        <f t="shared" si="3"/>
        <v>499</v>
      </c>
      <c r="J19" s="92">
        <f t="shared" si="3"/>
        <v>500</v>
      </c>
      <c r="K19" s="92">
        <f t="shared" si="3"/>
        <v>499.9</v>
      </c>
      <c r="L19" s="92">
        <f t="shared" si="3"/>
        <v>1336.6690000000001</v>
      </c>
      <c r="M19" s="92">
        <f t="shared" si="3"/>
        <v>4586.8999999999996</v>
      </c>
      <c r="N19" s="21">
        <v>0</v>
      </c>
      <c r="O19" s="21">
        <v>0</v>
      </c>
      <c r="P19" s="21"/>
      <c r="Q19" s="15">
        <v>0</v>
      </c>
      <c r="R19" s="20">
        <v>711.15</v>
      </c>
      <c r="S19" s="5">
        <v>409</v>
      </c>
      <c r="T19" s="5">
        <v>6098.1</v>
      </c>
      <c r="V19" s="48">
        <f>SUM(Q19:T19)</f>
        <v>7218.25</v>
      </c>
      <c r="W19" s="65">
        <f>SUM(E19:P19)</f>
        <v>15433.048999999999</v>
      </c>
    </row>
    <row r="20" spans="1:23" x14ac:dyDescent="0.3">
      <c r="A20" s="167"/>
      <c r="B20" s="168"/>
      <c r="C20" s="168"/>
      <c r="D20" s="36" t="s">
        <v>37</v>
      </c>
      <c r="E20" s="85">
        <f>E27</f>
        <v>53025.292999999998</v>
      </c>
      <c r="F20" s="85">
        <f t="shared" ref="F20:L20" si="4">F27</f>
        <v>5281.2780000000002</v>
      </c>
      <c r="G20" s="85">
        <f t="shared" si="4"/>
        <v>13414.817999999999</v>
      </c>
      <c r="H20" s="85">
        <f t="shared" si="4"/>
        <v>21005.584999999999</v>
      </c>
      <c r="I20" s="92">
        <f t="shared" si="4"/>
        <v>15336.942999999999</v>
      </c>
      <c r="J20" s="92">
        <f t="shared" si="4"/>
        <v>16363.859</v>
      </c>
      <c r="K20" s="92">
        <f t="shared" si="4"/>
        <v>14139.337</v>
      </c>
      <c r="L20" s="92">
        <f t="shared" si="4"/>
        <v>35067.955999999998</v>
      </c>
      <c r="M20" s="92">
        <v>64065.794999999998</v>
      </c>
      <c r="N20" s="19">
        <f>N23</f>
        <v>73360.430999999997</v>
      </c>
      <c r="O20" s="19">
        <f>O23</f>
        <v>61495.430999999997</v>
      </c>
      <c r="P20" s="19">
        <f>'пр 4 к МП'!K20</f>
        <v>61495.430999999997</v>
      </c>
      <c r="Q20" s="118">
        <f>SUM(N20:P20)</f>
        <v>196351.29300000001</v>
      </c>
      <c r="R20" s="20">
        <v>61062.917000000001</v>
      </c>
      <c r="S20" s="5">
        <v>7290.4860000000008</v>
      </c>
      <c r="T20" s="5">
        <v>17915.562999999998</v>
      </c>
      <c r="V20" s="48">
        <f>SUM(Q20:T20)</f>
        <v>282620.25900000002</v>
      </c>
      <c r="W20" s="65">
        <f t="shared" si="1"/>
        <v>434052.15699999995</v>
      </c>
    </row>
    <row r="21" spans="1:23" ht="33.75" customHeight="1" x14ac:dyDescent="0.3">
      <c r="A21" s="167"/>
      <c r="B21" s="168"/>
      <c r="C21" s="168"/>
      <c r="D21" s="7" t="s">
        <v>67</v>
      </c>
      <c r="E21" s="87">
        <f>E28</f>
        <v>0</v>
      </c>
      <c r="F21" s="87">
        <f t="shared" ref="F21:M21" si="5">F28</f>
        <v>0</v>
      </c>
      <c r="G21" s="87">
        <f t="shared" si="5"/>
        <v>0</v>
      </c>
      <c r="H21" s="87">
        <f t="shared" si="5"/>
        <v>0</v>
      </c>
      <c r="I21" s="94">
        <f t="shared" si="5"/>
        <v>0</v>
      </c>
      <c r="J21" s="94">
        <f t="shared" si="5"/>
        <v>0</v>
      </c>
      <c r="K21" s="94">
        <f t="shared" si="5"/>
        <v>0</v>
      </c>
      <c r="L21" s="94">
        <f t="shared" si="5"/>
        <v>0</v>
      </c>
      <c r="M21" s="94">
        <f t="shared" si="5"/>
        <v>0</v>
      </c>
      <c r="N21" s="21">
        <v>0</v>
      </c>
      <c r="O21" s="21">
        <v>0</v>
      </c>
      <c r="P21" s="21"/>
      <c r="Q21" s="15">
        <v>0</v>
      </c>
      <c r="V21" s="48"/>
      <c r="W21" s="65">
        <f t="shared" si="1"/>
        <v>0</v>
      </c>
    </row>
    <row r="22" spans="1:23" x14ac:dyDescent="0.3">
      <c r="A22" s="167"/>
      <c r="B22" s="168"/>
      <c r="C22" s="168"/>
      <c r="D22" s="36" t="s">
        <v>19</v>
      </c>
      <c r="E22" s="85">
        <f>E29</f>
        <v>0</v>
      </c>
      <c r="F22" s="85">
        <f t="shared" ref="F22:M22" si="6">F29</f>
        <v>0</v>
      </c>
      <c r="G22" s="85">
        <f t="shared" si="6"/>
        <v>0</v>
      </c>
      <c r="H22" s="85">
        <f t="shared" si="6"/>
        <v>0</v>
      </c>
      <c r="I22" s="92">
        <f t="shared" si="6"/>
        <v>0</v>
      </c>
      <c r="J22" s="92">
        <f t="shared" si="6"/>
        <v>0</v>
      </c>
      <c r="K22" s="92">
        <f t="shared" si="6"/>
        <v>0</v>
      </c>
      <c r="L22" s="92">
        <f t="shared" si="6"/>
        <v>0</v>
      </c>
      <c r="M22" s="92">
        <f t="shared" si="6"/>
        <v>0</v>
      </c>
      <c r="N22" s="21">
        <v>0</v>
      </c>
      <c r="O22" s="21">
        <v>0</v>
      </c>
      <c r="P22" s="21"/>
      <c r="Q22" s="15">
        <f t="shared" ref="Q22" si="7">SUM(N22:P22)</f>
        <v>0</v>
      </c>
      <c r="W22" s="65">
        <f t="shared" si="1"/>
        <v>0</v>
      </c>
    </row>
    <row r="23" spans="1:23" x14ac:dyDescent="0.3">
      <c r="A23" s="167" t="s">
        <v>3</v>
      </c>
      <c r="B23" s="168" t="s">
        <v>15</v>
      </c>
      <c r="C23" s="168" t="str">
        <f>'пр 4 к МП'!C18</f>
        <v>Развитие массовой физической культуры и спорта</v>
      </c>
      <c r="D23" s="36" t="s">
        <v>34</v>
      </c>
      <c r="E23" s="84">
        <f>E25+E26+E27+E28+E29</f>
        <v>53736.392999999996</v>
      </c>
      <c r="F23" s="84">
        <f t="shared" ref="F23:M23" si="8">F25+F26+F27+F28+F29</f>
        <v>5680.3590000000004</v>
      </c>
      <c r="G23" s="84">
        <f t="shared" si="8"/>
        <v>19116.227999999999</v>
      </c>
      <c r="H23" s="84">
        <f t="shared" si="8"/>
        <v>22204.574000000001</v>
      </c>
      <c r="I23" s="90">
        <f t="shared" si="8"/>
        <v>15835.942999999999</v>
      </c>
      <c r="J23" s="90">
        <f t="shared" si="8"/>
        <v>16863.859</v>
      </c>
      <c r="K23" s="90">
        <f t="shared" si="8"/>
        <v>14639.236999999999</v>
      </c>
      <c r="L23" s="90">
        <f t="shared" si="8"/>
        <v>36404.625</v>
      </c>
      <c r="M23" s="90">
        <f t="shared" si="8"/>
        <v>62652.695</v>
      </c>
      <c r="N23" s="19">
        <f>N27</f>
        <v>73360.430999999997</v>
      </c>
      <c r="O23" s="19">
        <f>O27</f>
        <v>61495.430999999997</v>
      </c>
      <c r="P23" s="19" t="s">
        <v>197</v>
      </c>
      <c r="Q23" s="19">
        <f>Q27</f>
        <v>196351.29300000001</v>
      </c>
      <c r="R23" s="20">
        <f>R26+R27</f>
        <v>6135.4560000000001</v>
      </c>
      <c r="S23" s="20">
        <f>S26+S27</f>
        <v>4911.2879999999996</v>
      </c>
      <c r="T23" s="20">
        <f>T26+T27</f>
        <v>20787.813000000002</v>
      </c>
      <c r="V23" s="48">
        <f>SUM(Q23:T23)</f>
        <v>228185.85</v>
      </c>
      <c r="W23" s="65">
        <f t="shared" si="1"/>
        <v>381989.77499999997</v>
      </c>
    </row>
    <row r="24" spans="1:23" x14ac:dyDescent="0.3">
      <c r="A24" s="167"/>
      <c r="B24" s="168"/>
      <c r="C24" s="168"/>
      <c r="D24" s="36" t="s">
        <v>18</v>
      </c>
      <c r="E24" s="85"/>
      <c r="F24" s="85"/>
      <c r="G24" s="85"/>
      <c r="H24" s="85"/>
      <c r="I24" s="92"/>
      <c r="J24" s="92"/>
      <c r="K24" s="92"/>
      <c r="L24" s="92"/>
      <c r="M24" s="92"/>
      <c r="N24" s="21"/>
      <c r="O24" s="21"/>
      <c r="P24" s="21"/>
      <c r="Q24" s="21"/>
      <c r="W24" s="65">
        <f t="shared" si="1"/>
        <v>0</v>
      </c>
    </row>
    <row r="25" spans="1:23" x14ac:dyDescent="0.3">
      <c r="A25" s="167"/>
      <c r="B25" s="168"/>
      <c r="C25" s="168"/>
      <c r="D25" s="6" t="s">
        <v>65</v>
      </c>
      <c r="E25" s="86"/>
      <c r="F25" s="86"/>
      <c r="G25" s="86"/>
      <c r="H25" s="86"/>
      <c r="I25" s="93"/>
      <c r="J25" s="93"/>
      <c r="K25" s="93"/>
      <c r="L25" s="93"/>
      <c r="M25" s="93"/>
      <c r="N25" s="21">
        <v>0</v>
      </c>
      <c r="O25" s="21">
        <v>0</v>
      </c>
      <c r="P25" s="21"/>
      <c r="Q25" s="21">
        <f>SUM(N25:P25)</f>
        <v>0</v>
      </c>
      <c r="W25" s="65">
        <f t="shared" si="1"/>
        <v>0</v>
      </c>
    </row>
    <row r="26" spans="1:23" x14ac:dyDescent="0.3">
      <c r="A26" s="167"/>
      <c r="B26" s="168"/>
      <c r="C26" s="168"/>
      <c r="D26" s="36" t="s">
        <v>66</v>
      </c>
      <c r="E26" s="85">
        <v>711.1</v>
      </c>
      <c r="F26" s="85">
        <v>399.08100000000002</v>
      </c>
      <c r="G26" s="85">
        <v>5701.41</v>
      </c>
      <c r="H26" s="85">
        <v>1198.989</v>
      </c>
      <c r="I26" s="92">
        <v>499</v>
      </c>
      <c r="J26" s="92">
        <v>500</v>
      </c>
      <c r="K26" s="92">
        <v>499.9</v>
      </c>
      <c r="L26" s="92">
        <v>1336.6690000000001</v>
      </c>
      <c r="M26" s="92">
        <v>4586.8999999999996</v>
      </c>
      <c r="N26" s="21">
        <v>0</v>
      </c>
      <c r="O26" s="21">
        <v>0</v>
      </c>
      <c r="P26" s="21"/>
      <c r="Q26" s="21">
        <f>SUM(N26:P26)</f>
        <v>0</v>
      </c>
      <c r="T26" s="50">
        <v>4936.5</v>
      </c>
      <c r="V26" s="48">
        <f>SUM(Q26:T26)</f>
        <v>4936.5</v>
      </c>
      <c r="W26" s="65">
        <f>SUM(E26:P26)</f>
        <v>15433.048999999999</v>
      </c>
    </row>
    <row r="27" spans="1:23" x14ac:dyDescent="0.3">
      <c r="A27" s="167"/>
      <c r="B27" s="168"/>
      <c r="C27" s="168"/>
      <c r="D27" s="36" t="s">
        <v>37</v>
      </c>
      <c r="E27" s="85">
        <v>53025.292999999998</v>
      </c>
      <c r="F27" s="85">
        <v>5281.2780000000002</v>
      </c>
      <c r="G27" s="85">
        <v>13414.817999999999</v>
      </c>
      <c r="H27" s="85">
        <v>21005.584999999999</v>
      </c>
      <c r="I27" s="92">
        <v>15336.942999999999</v>
      </c>
      <c r="J27" s="92">
        <v>16363.859</v>
      </c>
      <c r="K27" s="92">
        <v>14139.337</v>
      </c>
      <c r="L27" s="92">
        <v>35067.955999999998</v>
      </c>
      <c r="M27" s="92">
        <v>58065.794999999998</v>
      </c>
      <c r="N27" s="19">
        <f>'пр к ПП1'!H34</f>
        <v>73360.430999999997</v>
      </c>
      <c r="O27" s="19">
        <f>'пр к ПП1'!I34</f>
        <v>61495.430999999997</v>
      </c>
      <c r="P27" s="19">
        <f>'пр 4 к МП'!K20</f>
        <v>61495.430999999997</v>
      </c>
      <c r="Q27" s="19">
        <f>SUM(N27:P27)</f>
        <v>196351.29300000001</v>
      </c>
      <c r="R27" s="20">
        <v>6135.4560000000001</v>
      </c>
      <c r="S27" s="5">
        <v>4911.2879999999996</v>
      </c>
      <c r="T27" s="5">
        <v>15851.313</v>
      </c>
      <c r="V27" s="48">
        <f>SUM(Q27:T27)</f>
        <v>223249.35</v>
      </c>
      <c r="W27" s="65">
        <f>SUM(E27:P27)</f>
        <v>428052.15699999995</v>
      </c>
    </row>
    <row r="28" spans="1:23" ht="30" customHeight="1" x14ac:dyDescent="0.3">
      <c r="A28" s="167"/>
      <c r="B28" s="168"/>
      <c r="C28" s="168"/>
      <c r="D28" s="7" t="s">
        <v>67</v>
      </c>
      <c r="E28" s="87"/>
      <c r="F28" s="87"/>
      <c r="G28" s="87"/>
      <c r="H28" s="87"/>
      <c r="I28" s="94"/>
      <c r="J28" s="94"/>
      <c r="K28" s="94"/>
      <c r="L28" s="94"/>
      <c r="M28" s="94"/>
      <c r="N28" s="21">
        <v>0</v>
      </c>
      <c r="O28" s="21">
        <v>0</v>
      </c>
      <c r="P28" s="21"/>
      <c r="Q28" s="21">
        <f>SUM(N28:P28)</f>
        <v>0</v>
      </c>
      <c r="W28" s="65">
        <f t="shared" si="1"/>
        <v>0</v>
      </c>
    </row>
    <row r="29" spans="1:23" x14ac:dyDescent="0.3">
      <c r="A29" s="167"/>
      <c r="B29" s="168"/>
      <c r="C29" s="168"/>
      <c r="D29" s="36" t="s">
        <v>19</v>
      </c>
      <c r="E29" s="88"/>
      <c r="F29" s="88"/>
      <c r="G29" s="88"/>
      <c r="H29" s="88"/>
      <c r="I29" s="88"/>
      <c r="J29" s="88"/>
      <c r="K29" s="88"/>
      <c r="L29" s="88"/>
      <c r="M29" s="88"/>
      <c r="N29" s="21">
        <v>0</v>
      </c>
      <c r="O29" s="21">
        <v>0</v>
      </c>
      <c r="P29" s="21">
        <v>0</v>
      </c>
      <c r="Q29" s="21">
        <f>SUM(N29:P29)</f>
        <v>0</v>
      </c>
      <c r="W29" s="65">
        <f t="shared" si="1"/>
        <v>0</v>
      </c>
    </row>
  </sheetData>
  <mergeCells count="19">
    <mergeCell ref="A9:Q9"/>
    <mergeCell ref="A23:A29"/>
    <mergeCell ref="B23:B29"/>
    <mergeCell ref="C23:C29"/>
    <mergeCell ref="A13:A14"/>
    <mergeCell ref="B13:B14"/>
    <mergeCell ref="C13:C14"/>
    <mergeCell ref="D13:D14"/>
    <mergeCell ref="A10:Q10"/>
    <mergeCell ref="Q13:Q14"/>
    <mergeCell ref="A16:A22"/>
    <mergeCell ref="B16:B22"/>
    <mergeCell ref="C16:C22"/>
    <mergeCell ref="N11:P11"/>
    <mergeCell ref="O2:Q2"/>
    <mergeCell ref="A5:Q5"/>
    <mergeCell ref="A6:Q6"/>
    <mergeCell ref="A7:Q7"/>
    <mergeCell ref="A8:Q8"/>
  </mergeCells>
  <pageMargins left="0.78740157480314965" right="0.78740157480314965" top="1.1811023622047245" bottom="0.3937007874015748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пр к пасп</vt:lpstr>
      <vt:lpstr>пр к пасп ПП1</vt:lpstr>
      <vt:lpstr>пр к ПП1</vt:lpstr>
      <vt:lpstr>пр 3 к МП</vt:lpstr>
      <vt:lpstr>пр 4 к МП</vt:lpstr>
      <vt:lpstr>пр 5 к МП</vt:lpstr>
      <vt:lpstr>'пр 3 к МП'!Заголовки_для_печати</vt:lpstr>
      <vt:lpstr>'пр 4 к МП'!Заголовки_для_печати</vt:lpstr>
      <vt:lpstr>'пр 5 к МП'!Заголовки_для_печати</vt:lpstr>
      <vt:lpstr>'пр к пасп'!Заголовки_для_печати</vt:lpstr>
      <vt:lpstr>'пр к пасп ПП1'!Заголовки_для_печати</vt:lpstr>
      <vt:lpstr>'пр к ПП1'!Заголовки_для_печати</vt:lpstr>
      <vt:lpstr>'пр 4 к МП'!Область_печати</vt:lpstr>
      <vt:lpstr>'пр 5 к МП'!Область_печати</vt:lpstr>
      <vt:lpstr>'пр к пасп'!Область_печати</vt:lpstr>
      <vt:lpstr>'пр к пасп ПП1'!Область_печати</vt:lpstr>
      <vt:lpstr>'пр к ПП1'!Область_печати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Л.Мучкаева</cp:lastModifiedBy>
  <cp:lastPrinted>2024-11-14T06:54:45Z</cp:lastPrinted>
  <dcterms:created xsi:type="dcterms:W3CDTF">2016-10-20T04:37:12Z</dcterms:created>
  <dcterms:modified xsi:type="dcterms:W3CDTF">2024-11-15T04:15:39Z</dcterms:modified>
</cp:coreProperties>
</file>