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УПРАВЛЕНИЕ ДЕЛАМИ\УПРАВЛЕНИЕ ДЕЛАМИ 2022\Территориальное управление\1150-п 11 комфортная среда  изменение кбк (без сессии 16.12 22)\"/>
    </mc:Choice>
  </mc:AlternateContent>
  <bookViews>
    <workbookView xWindow="0" yWindow="0" windowWidth="28800" windowHeight="12435" tabRatio="752" activeTab="8"/>
  </bookViews>
  <sheets>
    <sheet name="пр к пасп" sheetId="2" r:id="rId1"/>
    <sheet name="пр 1 к ПП1" sheetId="7" r:id="rId2"/>
    <sheet name="пр 2 к ПП1" sheetId="8" r:id="rId3"/>
    <sheet name="пр 1 к ПП2" sheetId="18" r:id="rId4"/>
    <sheet name="пр 2 к ПП2" sheetId="15" r:id="rId5"/>
    <sheet name="пр 1 к ПП3" sheetId="19" r:id="rId6"/>
    <sheet name="пр 2 к ПП3" sheetId="16" r:id="rId7"/>
    <sheet name="пр 1 к ПП4" sheetId="20" r:id="rId8"/>
    <sheet name="пр 2 к ПП4" sheetId="17" r:id="rId9"/>
    <sheet name="пр 7 ОМ" sheetId="22" r:id="rId10"/>
    <sheet name="пр 8 к МП" sheetId="3" r:id="rId11"/>
    <sheet name="пр 9 к МП" sheetId="5" r:id="rId12"/>
    <sheet name="пр 10 к МП" sheetId="6" r:id="rId13"/>
  </sheets>
  <definedNames>
    <definedName name="_xlnm._FilterDatabase" localSheetId="2" hidden="1">'пр 2 к ПП1'!$A$7:$M$15</definedName>
    <definedName name="_xlnm._FilterDatabase" localSheetId="4" hidden="1">'пр 2 к ПП2'!$A$7:$M$14</definedName>
    <definedName name="_xlnm._FilterDatabase" localSheetId="6" hidden="1">'пр 2 к ПП3'!$A$7:$M$11</definedName>
    <definedName name="_xlnm._FilterDatabase" localSheetId="8" hidden="1">'пр 2 к ПП4'!$A$7:$M$41</definedName>
    <definedName name="_xlnm.Print_Titles" localSheetId="1">'пр 1 к ПП1'!$6:$8</definedName>
    <definedName name="_xlnm.Print_Titles" localSheetId="3">'пр 1 к ПП2'!$7:$9</definedName>
    <definedName name="_xlnm.Print_Titles" localSheetId="5">'пр 1 к ПП3'!$7:$9</definedName>
    <definedName name="_xlnm.Print_Titles" localSheetId="7">'пр 1 к ПП4'!$7:$9</definedName>
    <definedName name="_xlnm.Print_Titles" localSheetId="12">'пр 10 к МП'!$12:$14</definedName>
    <definedName name="_xlnm.Print_Titles" localSheetId="10">'пр 8 к МП'!$11:$12</definedName>
    <definedName name="_xlnm.Print_Titles" localSheetId="11">'пр 9 к МП'!$11:$13</definedName>
    <definedName name="_xlnm.Print_Area" localSheetId="1">'пр 1 к ПП1'!$A$1:$H$14</definedName>
    <definedName name="_xlnm.Print_Area" localSheetId="3">'пр 1 к ПП2'!$A$1:$H$13</definedName>
    <definedName name="_xlnm.Print_Area" localSheetId="12">'пр 10 к МП'!$A$1:$Q$70</definedName>
    <definedName name="_xlnm.Print_Area" localSheetId="2">'пр 2 к ПП1'!$A$1:$M$16</definedName>
    <definedName name="_xlnm.Print_Area" localSheetId="4">'пр 2 к ПП2'!$A$1:$M$17</definedName>
    <definedName name="_xlnm.Print_Area" localSheetId="6">'пр 2 к ПП3'!$A$1:$M$13</definedName>
    <definedName name="_xlnm.Print_Area" localSheetId="8">'пр 2 к ПП4'!$A$1:$M$41</definedName>
    <definedName name="_xlnm.Print_Area" localSheetId="9">'пр 7 ОМ'!$A$1:$H$19</definedName>
    <definedName name="_xlnm.Print_Area" localSheetId="10">'пр 8 к МП'!$A$1:$E$30</definedName>
    <definedName name="_xlnm.Print_Area" localSheetId="11">'пр 9 к МП'!$A$1:$M$39</definedName>
    <definedName name="_xlnm.Print_Area" localSheetId="0">'пр к пасп'!$A$1:$O$24</definedName>
  </definedNames>
  <calcPr calcId="152511"/>
</workbook>
</file>

<file path=xl/calcChain.xml><?xml version="1.0" encoding="utf-8"?>
<calcChain xmlns="http://schemas.openxmlformats.org/spreadsheetml/2006/main">
  <c r="P29" i="6" l="1"/>
  <c r="N47" i="6"/>
  <c r="O47" i="6"/>
  <c r="P47" i="6"/>
  <c r="N46" i="6"/>
  <c r="O46" i="6"/>
  <c r="P46" i="6"/>
  <c r="L15" i="8"/>
  <c r="H16" i="8" l="1"/>
  <c r="M26" i="6" s="1"/>
  <c r="I24" i="5"/>
  <c r="I16" i="5" s="1"/>
  <c r="E12" i="19"/>
  <c r="I39" i="5"/>
  <c r="M39" i="5" s="1"/>
  <c r="N39" i="5" s="1"/>
  <c r="L22" i="17"/>
  <c r="L13" i="17"/>
  <c r="H30" i="17"/>
  <c r="L24" i="17"/>
  <c r="Q25" i="6"/>
  <c r="M17" i="6"/>
  <c r="Q45" i="6"/>
  <c r="F17" i="6"/>
  <c r="E17" i="6"/>
  <c r="E18" i="6"/>
  <c r="E19" i="6"/>
  <c r="E20" i="6"/>
  <c r="F18" i="6"/>
  <c r="F19" i="6"/>
  <c r="F20" i="6"/>
  <c r="F21" i="6"/>
  <c r="G17" i="6"/>
  <c r="G18" i="6"/>
  <c r="G19" i="6"/>
  <c r="G20" i="6"/>
  <c r="G21" i="6"/>
  <c r="Q54" i="6"/>
  <c r="Q68" i="6"/>
  <c r="Q67" i="6"/>
  <c r="Q66" i="6"/>
  <c r="P64" i="6"/>
  <c r="O64" i="6"/>
  <c r="N64" i="6"/>
  <c r="M64" i="6"/>
  <c r="L64" i="6"/>
  <c r="H64" i="6"/>
  <c r="G64" i="6"/>
  <c r="F64" i="6"/>
  <c r="E64" i="6"/>
  <c r="I64" i="6"/>
  <c r="J64" i="6"/>
  <c r="K64" i="6"/>
  <c r="O43" i="6"/>
  <c r="K30" i="5" s="1"/>
  <c r="K28" i="5" s="1"/>
  <c r="N43" i="6"/>
  <c r="J30" i="5" s="1"/>
  <c r="J28" i="5" s="1"/>
  <c r="L43" i="6"/>
  <c r="K43" i="6"/>
  <c r="J43" i="6"/>
  <c r="I43" i="6"/>
  <c r="H43" i="6"/>
  <c r="G43" i="6"/>
  <c r="F43" i="6"/>
  <c r="E43" i="6"/>
  <c r="S70" i="6"/>
  <c r="Q70" i="6"/>
  <c r="S69" i="6"/>
  <c r="Q69" i="6"/>
  <c r="S68" i="6"/>
  <c r="S67" i="6"/>
  <c r="S66" i="6"/>
  <c r="S65" i="6"/>
  <c r="Q65" i="6"/>
  <c r="L37" i="5"/>
  <c r="K37" i="5"/>
  <c r="J37" i="5"/>
  <c r="I31" i="5"/>
  <c r="M38" i="5"/>
  <c r="N38" i="5" s="1"/>
  <c r="Q16" i="6"/>
  <c r="Q23" i="6"/>
  <c r="Q24" i="6"/>
  <c r="Q27" i="6"/>
  <c r="Q28" i="6"/>
  <c r="Q30" i="6"/>
  <c r="Q31" i="6"/>
  <c r="Q32" i="6"/>
  <c r="Q37" i="6"/>
  <c r="Q38" i="6"/>
  <c r="Q39" i="6"/>
  <c r="Q40" i="6"/>
  <c r="Q41" i="6"/>
  <c r="Q42" i="6"/>
  <c r="Q44" i="6"/>
  <c r="Q48" i="6"/>
  <c r="Q49" i="6"/>
  <c r="Q51" i="6"/>
  <c r="Q52" i="6"/>
  <c r="Q55" i="6"/>
  <c r="Q56" i="6"/>
  <c r="Q58" i="6"/>
  <c r="Q59" i="6"/>
  <c r="Q60" i="6"/>
  <c r="Q62" i="6"/>
  <c r="Q63" i="6"/>
  <c r="I20" i="6"/>
  <c r="J20" i="6"/>
  <c r="K20" i="6"/>
  <c r="L20" i="6"/>
  <c r="I19" i="6"/>
  <c r="J19" i="6"/>
  <c r="K19" i="6"/>
  <c r="L19" i="6"/>
  <c r="I18" i="6"/>
  <c r="J18" i="6"/>
  <c r="K18" i="6"/>
  <c r="L18" i="6"/>
  <c r="I17" i="6"/>
  <c r="J17" i="6"/>
  <c r="K17" i="6"/>
  <c r="L17" i="6"/>
  <c r="A9" i="7"/>
  <c r="A10" i="18"/>
  <c r="I22" i="6"/>
  <c r="J22" i="6"/>
  <c r="K22" i="6"/>
  <c r="L22" i="6"/>
  <c r="L15" i="6" s="1"/>
  <c r="H22" i="6"/>
  <c r="I36" i="6"/>
  <c r="J36" i="6"/>
  <c r="K36" i="6"/>
  <c r="L36" i="6"/>
  <c r="H36" i="6"/>
  <c r="I50" i="6"/>
  <c r="J50" i="6"/>
  <c r="K50" i="6"/>
  <c r="L50" i="6"/>
  <c r="I57" i="6"/>
  <c r="J57" i="6"/>
  <c r="K57" i="6"/>
  <c r="L57" i="6"/>
  <c r="H57" i="6"/>
  <c r="N61" i="6"/>
  <c r="N57" i="6" s="1"/>
  <c r="O61" i="6"/>
  <c r="O57" i="6" s="1"/>
  <c r="P61" i="6"/>
  <c r="M61" i="6"/>
  <c r="M57" i="6" s="1"/>
  <c r="S63" i="6"/>
  <c r="S62" i="6"/>
  <c r="S60" i="6"/>
  <c r="S59" i="6"/>
  <c r="S58" i="6"/>
  <c r="G57" i="6"/>
  <c r="F57" i="6"/>
  <c r="E57" i="6"/>
  <c r="M36" i="5"/>
  <c r="K34" i="5"/>
  <c r="M35" i="5"/>
  <c r="L34" i="5"/>
  <c r="I34" i="5"/>
  <c r="N14" i="6"/>
  <c r="O14" i="6"/>
  <c r="P14" i="6"/>
  <c r="Q14" i="6"/>
  <c r="M14" i="6"/>
  <c r="I12" i="6"/>
  <c r="J12" i="6" s="1"/>
  <c r="K12" i="6" s="1"/>
  <c r="L12" i="6" s="1"/>
  <c r="S16" i="6"/>
  <c r="S23" i="6"/>
  <c r="S24" i="6"/>
  <c r="S25" i="6"/>
  <c r="S27" i="6"/>
  <c r="S28" i="6"/>
  <c r="S30" i="6"/>
  <c r="S31" i="6"/>
  <c r="S32" i="6"/>
  <c r="S35" i="6"/>
  <c r="S37" i="6"/>
  <c r="S38" i="6"/>
  <c r="S39" i="6"/>
  <c r="S40" i="6"/>
  <c r="S41" i="6"/>
  <c r="S42" i="6"/>
  <c r="S44" i="6"/>
  <c r="S45" i="6"/>
  <c r="S48" i="6"/>
  <c r="S49" i="6"/>
  <c r="S51" i="6"/>
  <c r="S52" i="6"/>
  <c r="S54" i="6"/>
  <c r="S55" i="6"/>
  <c r="S56" i="6"/>
  <c r="I29" i="6"/>
  <c r="J29" i="6"/>
  <c r="K29" i="6"/>
  <c r="L29" i="6"/>
  <c r="N33" i="6"/>
  <c r="N29" i="6" s="1"/>
  <c r="O33" i="6"/>
  <c r="O29" i="6" s="1"/>
  <c r="L14" i="15"/>
  <c r="N15" i="5"/>
  <c r="J23" i="5"/>
  <c r="K23" i="5"/>
  <c r="L23" i="5"/>
  <c r="I23" i="5"/>
  <c r="H16" i="15"/>
  <c r="M33" i="6" s="1"/>
  <c r="N12" i="2"/>
  <c r="L17" i="17"/>
  <c r="N18" i="6"/>
  <c r="N17" i="6"/>
  <c r="L15" i="17"/>
  <c r="M47" i="6"/>
  <c r="L13" i="15"/>
  <c r="I41" i="17"/>
  <c r="J41" i="17"/>
  <c r="K41" i="17"/>
  <c r="H40" i="17"/>
  <c r="L12" i="8"/>
  <c r="L12" i="17"/>
  <c r="L14" i="17"/>
  <c r="L18" i="17"/>
  <c r="L19" i="17"/>
  <c r="L20" i="17"/>
  <c r="L21" i="17"/>
  <c r="L23" i="17"/>
  <c r="L25" i="17"/>
  <c r="L26" i="17"/>
  <c r="L27" i="17"/>
  <c r="L28" i="17"/>
  <c r="L29" i="17"/>
  <c r="L30" i="17"/>
  <c r="L32" i="17"/>
  <c r="L33" i="17"/>
  <c r="L34" i="17"/>
  <c r="L35" i="17"/>
  <c r="L36" i="17"/>
  <c r="L37" i="17"/>
  <c r="L38" i="17"/>
  <c r="L39" i="17"/>
  <c r="L12" i="16"/>
  <c r="L15" i="16" s="1"/>
  <c r="H13" i="16"/>
  <c r="O50" i="6"/>
  <c r="K33" i="5" s="1"/>
  <c r="K31" i="5" s="1"/>
  <c r="N50" i="6"/>
  <c r="J33" i="5" s="1"/>
  <c r="J31" i="5" s="1"/>
  <c r="M50" i="6"/>
  <c r="O36" i="6"/>
  <c r="N36" i="6"/>
  <c r="M36" i="6"/>
  <c r="O21" i="6"/>
  <c r="N21" i="6"/>
  <c r="Q21" i="6" s="1"/>
  <c r="M21" i="6"/>
  <c r="O18" i="6"/>
  <c r="O17" i="6"/>
  <c r="I25" i="5"/>
  <c r="J25" i="5"/>
  <c r="K25" i="5"/>
  <c r="L15" i="15"/>
  <c r="L13" i="8"/>
  <c r="L14" i="8"/>
  <c r="M19" i="5"/>
  <c r="N19" i="5" s="1"/>
  <c r="M22" i="5"/>
  <c r="N22" i="5" s="1"/>
  <c r="M26" i="5"/>
  <c r="N26" i="5" s="1"/>
  <c r="M27" i="5"/>
  <c r="N27" i="5" s="1"/>
  <c r="M29" i="5"/>
  <c r="N29" i="5" s="1"/>
  <c r="M32" i="5"/>
  <c r="N32" i="5" s="1"/>
  <c r="H50" i="6"/>
  <c r="P50" i="6"/>
  <c r="L33" i="5" s="1"/>
  <c r="L31" i="5" s="1"/>
  <c r="G50" i="6"/>
  <c r="F50" i="6"/>
  <c r="E50" i="6"/>
  <c r="S50" i="6" s="1"/>
  <c r="L25" i="5"/>
  <c r="P21" i="6"/>
  <c r="P18" i="6"/>
  <c r="P17" i="6"/>
  <c r="P43" i="6"/>
  <c r="P36" i="6"/>
  <c r="K16" i="8"/>
  <c r="P26" i="6" s="1"/>
  <c r="P19" i="6" s="1"/>
  <c r="H29" i="6"/>
  <c r="H19" i="6"/>
  <c r="H20" i="6"/>
  <c r="H18" i="6"/>
  <c r="H17" i="6"/>
  <c r="B12" i="20"/>
  <c r="A10" i="7"/>
  <c r="G22" i="6"/>
  <c r="B21" i="20"/>
  <c r="B20" i="20"/>
  <c r="B19" i="20"/>
  <c r="B18" i="20"/>
  <c r="B17" i="20"/>
  <c r="B16" i="20"/>
  <c r="B15" i="20"/>
  <c r="B14" i="20"/>
  <c r="A11" i="20"/>
  <c r="A10" i="20"/>
  <c r="G36" i="6"/>
  <c r="F36" i="6"/>
  <c r="E36" i="6"/>
  <c r="J15" i="16"/>
  <c r="K15" i="16"/>
  <c r="I15" i="16"/>
  <c r="G29" i="6"/>
  <c r="F29" i="6"/>
  <c r="E29" i="6"/>
  <c r="F22" i="6"/>
  <c r="E22" i="6"/>
  <c r="A11" i="19"/>
  <c r="A11" i="18"/>
  <c r="J13" i="16"/>
  <c r="J16" i="16"/>
  <c r="K13" i="16"/>
  <c r="K16" i="16"/>
  <c r="I13" i="16"/>
  <c r="I16" i="16"/>
  <c r="C43" i="6"/>
  <c r="C36" i="6"/>
  <c r="C29" i="6"/>
  <c r="C22" i="6"/>
  <c r="C15" i="6"/>
  <c r="E24" i="5"/>
  <c r="E20" i="5"/>
  <c r="L12" i="15"/>
  <c r="M20" i="6"/>
  <c r="L16" i="17"/>
  <c r="J16" i="15"/>
  <c r="K16" i="15"/>
  <c r="J24" i="5"/>
  <c r="J16" i="5" s="1"/>
  <c r="L24" i="5"/>
  <c r="L16" i="5" s="1"/>
  <c r="I16" i="15"/>
  <c r="K24" i="5"/>
  <c r="K16" i="5" s="1"/>
  <c r="O20" i="6"/>
  <c r="P20" i="6"/>
  <c r="P57" i="6"/>
  <c r="J34" i="5"/>
  <c r="L40" i="17"/>
  <c r="N20" i="6"/>
  <c r="S53" i="6"/>
  <c r="S34" i="6"/>
  <c r="Q53" i="6"/>
  <c r="I43" i="17"/>
  <c r="Q20" i="6"/>
  <c r="L31" i="17"/>
  <c r="O22" i="6"/>
  <c r="J16" i="8"/>
  <c r="O26" i="6" s="1"/>
  <c r="F15" i="6" l="1"/>
  <c r="L13" i="16"/>
  <c r="L16" i="16" s="1"/>
  <c r="K15" i="6"/>
  <c r="Q64" i="6"/>
  <c r="S20" i="6"/>
  <c r="Q36" i="6"/>
  <c r="J15" i="6"/>
  <c r="I15" i="6"/>
  <c r="M46" i="6"/>
  <c r="M43" i="6" s="1"/>
  <c r="H41" i="17"/>
  <c r="L41" i="17" s="1"/>
  <c r="Q50" i="6"/>
  <c r="S21" i="6"/>
  <c r="M31" i="5"/>
  <c r="S64" i="6"/>
  <c r="G15" i="6"/>
  <c r="M25" i="5"/>
  <c r="N25" i="5" s="1"/>
  <c r="H15" i="6"/>
  <c r="E15" i="6"/>
  <c r="S36" i="6"/>
  <c r="S17" i="6"/>
  <c r="O15" i="6"/>
  <c r="P22" i="6"/>
  <c r="L20" i="5" s="1"/>
  <c r="L18" i="5" s="1"/>
  <c r="K20" i="5"/>
  <c r="K18" i="5" s="1"/>
  <c r="K17" i="5" s="1"/>
  <c r="K14" i="5" s="1"/>
  <c r="M29" i="6"/>
  <c r="S29" i="6" s="1"/>
  <c r="S33" i="6"/>
  <c r="L16" i="15"/>
  <c r="I21" i="5"/>
  <c r="L30" i="5"/>
  <c r="L28" i="5" s="1"/>
  <c r="P15" i="6"/>
  <c r="Q17" i="6"/>
  <c r="M22" i="6"/>
  <c r="K43" i="17"/>
  <c r="K44" i="17" s="1"/>
  <c r="J43" i="17"/>
  <c r="J44" i="17" s="1"/>
  <c r="I44" i="17"/>
  <c r="M34" i="5"/>
  <c r="Q57" i="6"/>
  <c r="Q33" i="6"/>
  <c r="O19" i="6"/>
  <c r="K21" i="5"/>
  <c r="M24" i="5"/>
  <c r="N24" i="5" s="1"/>
  <c r="J21" i="5"/>
  <c r="Q61" i="6"/>
  <c r="S57" i="6"/>
  <c r="M16" i="5"/>
  <c r="N16" i="5" s="1"/>
  <c r="I37" i="5"/>
  <c r="N31" i="5"/>
  <c r="S61" i="6"/>
  <c r="M23" i="5"/>
  <c r="N23" i="5" s="1"/>
  <c r="L21" i="5"/>
  <c r="M33" i="5"/>
  <c r="N33" i="5" s="1"/>
  <c r="Q47" i="6"/>
  <c r="S47" i="6"/>
  <c r="M19" i="6"/>
  <c r="I16" i="8"/>
  <c r="M15" i="6" l="1"/>
  <c r="I30" i="5"/>
  <c r="M30" i="5" s="1"/>
  <c r="N30" i="5" s="1"/>
  <c r="Q29" i="6"/>
  <c r="L17" i="5"/>
  <c r="L14" i="5" s="1"/>
  <c r="L16" i="8"/>
  <c r="N26" i="6"/>
  <c r="M21" i="5"/>
  <c r="N21" i="5" s="1"/>
  <c r="I20" i="5"/>
  <c r="M37" i="5"/>
  <c r="N37" i="5" s="1"/>
  <c r="Q46" i="6"/>
  <c r="S46" i="6"/>
  <c r="M18" i="6"/>
  <c r="H43" i="17"/>
  <c r="H44" i="17" s="1"/>
  <c r="Q43" i="6"/>
  <c r="L43" i="17" s="1"/>
  <c r="L44" i="17" s="1"/>
  <c r="S43" i="6"/>
  <c r="I28" i="5"/>
  <c r="N22" i="6" l="1"/>
  <c r="S26" i="6"/>
  <c r="N19" i="6"/>
  <c r="Q26" i="6"/>
  <c r="I18" i="5"/>
  <c r="I17" i="5" s="1"/>
  <c r="Q18" i="6"/>
  <c r="S18" i="6"/>
  <c r="M28" i="5"/>
  <c r="N28" i="5" s="1"/>
  <c r="J20" i="5" l="1"/>
  <c r="N15" i="6"/>
  <c r="S15" i="6" s="1"/>
  <c r="S22" i="6"/>
  <c r="Q22" i="6"/>
  <c r="Q15" i="6" s="1"/>
  <c r="Q19" i="6"/>
  <c r="S19" i="6"/>
  <c r="J18" i="5" l="1"/>
  <c r="M20" i="5"/>
  <c r="N20" i="5" s="1"/>
  <c r="I14" i="5"/>
  <c r="J17" i="5" l="1"/>
  <c r="M18" i="5"/>
  <c r="N18" i="5" s="1"/>
  <c r="J14" i="5" l="1"/>
  <c r="M17" i="5"/>
  <c r="M14" i="5" s="1"/>
  <c r="N14" i="5" l="1"/>
  <c r="N17" i="5"/>
</calcChain>
</file>

<file path=xl/sharedStrings.xml><?xml version="1.0" encoding="utf-8"?>
<sst xmlns="http://schemas.openxmlformats.org/spreadsheetml/2006/main" count="788" uniqueCount="290">
  <si>
    <t>ИНФОРМАЦИЯ</t>
  </si>
  <si>
    <t>ПЕРЕЧЕНЬ</t>
  </si>
  <si>
    <t>Единица измерения</t>
  </si>
  <si>
    <t>1.1.</t>
  </si>
  <si>
    <t>Цели, целевые показатели муниципальной программы Туруханского района</t>
  </si>
  <si>
    <t>Годы реализации муниципальной программы Туруханского района</t>
  </si>
  <si>
    <t>годы до конца реализации муниципальной программы Туруханского района в пятилетнем интервале</t>
  </si>
  <si>
    <t>с указанием планируемых к достижению значений</t>
  </si>
  <si>
    <t>в результате реализации муниципальной программы Туруханского района</t>
  </si>
  <si>
    <t>целевых показателей муниципальной программы Туруханского района</t>
  </si>
  <si>
    <t>Приложение</t>
  </si>
  <si>
    <t>Форма нормативного правового акта</t>
  </si>
  <si>
    <t>Основные положения нормативного правового акта</t>
  </si>
  <si>
    <t>Ответственный исполнитель</t>
  </si>
  <si>
    <t>Ожидаемый срок принятия нормативного правового акта</t>
  </si>
  <si>
    <t>Подпрограмма 1</t>
  </si>
  <si>
    <t>об основных мерах правового регулирования в соответствующей</t>
  </si>
  <si>
    <t>сфере (области) муниципального управления, направленных</t>
  </si>
  <si>
    <t>на достижение цели и (или) задач муниципальной программы</t>
  </si>
  <si>
    <t>№ п/п</t>
  </si>
  <si>
    <t>(тыс. рублей)</t>
  </si>
  <si>
    <t>в том числе:</t>
  </si>
  <si>
    <t>внебюджетные источники</t>
  </si>
  <si>
    <t>Наименование главного распорядителя бюджетных средств (далее - ГРБС)</t>
  </si>
  <si>
    <t>Код бюджетной классификации</t>
  </si>
  <si>
    <t>Итого на очередной финансовый год и плановый период</t>
  </si>
  <si>
    <t>ГРБС</t>
  </si>
  <si>
    <t>РзПр</t>
  </si>
  <si>
    <t>ЦСР</t>
  </si>
  <si>
    <t>ВР</t>
  </si>
  <si>
    <t>план</t>
  </si>
  <si>
    <t>Х</t>
  </si>
  <si>
    <t>в том числе по ГРБС:</t>
  </si>
  <si>
    <t>Статус (муниципальная программа Туруханского района, подпрограмма)</t>
  </si>
  <si>
    <t>Наименование муниципальной программы Туруханского района, подпрограммы</t>
  </si>
  <si>
    <t>всего расходные обязательства по подпрограмме муниципальной программы Туруханского района</t>
  </si>
  <si>
    <t>внебюджетных фондов</t>
  </si>
  <si>
    <t>всего</t>
  </si>
  <si>
    <t>Уровень бюджетной системы / источники финансирования</t>
  </si>
  <si>
    <t>Муниципальная программа Туруханского района</t>
  </si>
  <si>
    <t>районный бюджет</t>
  </si>
  <si>
    <t>об источниках финансирования подпрограмм, отдельных</t>
  </si>
  <si>
    <t>мероприятий муниципальной программы Туруханского района</t>
  </si>
  <si>
    <t xml:space="preserve">(средства районного бюджета, в том числе средства, </t>
  </si>
  <si>
    <t>поступившие из бюджетов других уровней бюджетной системы,</t>
  </si>
  <si>
    <t>бюджетов государственных внебюджетных фондов)</t>
  </si>
  <si>
    <t>Цель, показатели результативности</t>
  </si>
  <si>
    <t>Источник информации</t>
  </si>
  <si>
    <t>Годы реализации подпрограммы</t>
  </si>
  <si>
    <t>Цели, задачи, мероприятия подпрограммы</t>
  </si>
  <si>
    <t>Расходы по годам реализации программы (тыс. руб.)</t>
  </si>
  <si>
    <t>Ожидаемый непосредственный результат (краткое описание) от реализации подпрограммного мероприятия (в том числе в натуральном выражении)</t>
  </si>
  <si>
    <t>итого на очередной финансовый год и плановый период</t>
  </si>
  <si>
    <t>2017 год</t>
  </si>
  <si>
    <t>2018 год</t>
  </si>
  <si>
    <t>2019 год</t>
  </si>
  <si>
    <t>2014 год</t>
  </si>
  <si>
    <t>2015 год</t>
  </si>
  <si>
    <t>2020 год</t>
  </si>
  <si>
    <t>2025 год</t>
  </si>
  <si>
    <t>2016 год</t>
  </si>
  <si>
    <t>Администрация Туруханского района</t>
  </si>
  <si>
    <t>0113</t>
  </si>
  <si>
    <t>отчетность исполнителя программных мероприятий</t>
  </si>
  <si>
    <t>1.2.</t>
  </si>
  <si>
    <t>2.1.</t>
  </si>
  <si>
    <t>1.3.</t>
  </si>
  <si>
    <t>1.4.</t>
  </si>
  <si>
    <t>2013 год</t>
  </si>
  <si>
    <t>Подпрограмма 2</t>
  </si>
  <si>
    <t>Подпрограмма 3</t>
  </si>
  <si>
    <t>Подпрограмма 4</t>
  </si>
  <si>
    <t>Территориальное управление администрации Туруханского района</t>
  </si>
  <si>
    <t>и значения показателей результативности подпрограммы 1</t>
  </si>
  <si>
    <t>федеральный бюджет</t>
  </si>
  <si>
    <t>краевой бюджет</t>
  </si>
  <si>
    <t>бюджеты муниципальных образований Туруханского района</t>
  </si>
  <si>
    <t>всего расходные обязательства по муниципальной программе Туруханского района</t>
  </si>
  <si>
    <t>ресурсном обеспечении муниципальной программы Туруханского района за счет средств районного бюджета,</t>
  </si>
  <si>
    <t>в том числе средств, поступивших из бюджетов других уровней бюджетной системы и бюджетов государственных</t>
  </si>
  <si>
    <t>3.1.</t>
  </si>
  <si>
    <t>4.1.</t>
  </si>
  <si>
    <t>Итого по подпрограмме</t>
  </si>
  <si>
    <t>1.1.1.</t>
  </si>
  <si>
    <t>3.1.1.</t>
  </si>
  <si>
    <t>4.1.1.</t>
  </si>
  <si>
    <t>декабрь 2016</t>
  </si>
  <si>
    <t>%</t>
  </si>
  <si>
    <t>Снижение потребления электроэнергии для нужд уличного освещения, в связи с установкой энергосберегающих ламп и приборов учета</t>
  </si>
  <si>
    <t>2.2.</t>
  </si>
  <si>
    <t>Увеличение количества элементов озеленения</t>
  </si>
  <si>
    <t>Организация и содержание мест захоронения</t>
  </si>
  <si>
    <t>Отсутствие жалоб от населения связанных с благоустройством населенных пунктов</t>
  </si>
  <si>
    <t>Количество трудоустроенных граждан на временные общественные работы</t>
  </si>
  <si>
    <t>Цель муниципальной программы Туруханского района: Улучшение жилищно-бытовых условий населения проживающего на территории Туруханского района</t>
  </si>
  <si>
    <t>Обеспечение населения Туруханского района печным отоплением</t>
  </si>
  <si>
    <t>Удовлетворенность получателей мер государственной поддержке (лица из числа коренных малочисленных народов, проживающих в местах традиционного проживания) качеством предоствления государственных услуг</t>
  </si>
  <si>
    <t>Количество</t>
  </si>
  <si>
    <t>Человек</t>
  </si>
  <si>
    <t>балл</t>
  </si>
  <si>
    <t>Обеспечение комфортной среды проживания на территории населенных пунктов Туруханского района</t>
  </si>
  <si>
    <t>Благоустройство сельских населенных пунктов</t>
  </si>
  <si>
    <t>Оказание содействия занятости населения</t>
  </si>
  <si>
    <t>Обеспечение условий реализации программы и прочие мероприятия</t>
  </si>
  <si>
    <t>мероприятий подпрограммы 4 «Обеспечение условий реализации программы и прочие мероприятия»</t>
  </si>
  <si>
    <t>Руководство и управление в сфере установленных                                                    функций органов местного самоуправления</t>
  </si>
  <si>
    <t>0104</t>
  </si>
  <si>
    <t>1006</t>
  </si>
  <si>
    <t>Реализация государственных полномочий по организации деятельности органа местного самоуправления, обеспечивающего решение вопросов защиты исконной среды обитания и традиционного образа жизни коренных малочисленных народов Севера</t>
  </si>
  <si>
    <t>Предоставление единовременной компенсационной выплаты для подготовке к промысловому сезону охотникам (рыбакам) сезонным из числа коренных малочисленных народов Севера с учетом почтовых расходов или расходов кредитных организаций</t>
  </si>
  <si>
    <t>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t>
  </si>
  <si>
    <t>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t>
  </si>
  <si>
    <t>Предоставление товарно-материальных ценностей лицам из числа коренных малочисленных народов Севера</t>
  </si>
  <si>
    <t>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t>
  </si>
  <si>
    <t>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t>
  </si>
  <si>
    <t>мероприятий подпрограммы 1 «Благоустройство сельских населенных пунктов»</t>
  </si>
  <si>
    <t>Приложение № 2
к подпрограмме 1 «Благоустройство сельских населенных пунктов»</t>
  </si>
  <si>
    <t>Уличное освещение населенных пунктов находящихся на межселенной территории Туруханского района</t>
  </si>
  <si>
    <t>Прочие мероприятия по благоустройству в сельских населенных пунктах Туруханского района;</t>
  </si>
  <si>
    <t>0503</t>
  </si>
  <si>
    <t>Цель. Совершенствование системы комплексного благоустройства в населенных пунктах, расположенных на межселенной территории Туруханского района.</t>
  </si>
  <si>
    <t>Приложение № 2
к подпрограмме 2 «Оказание содействия занятости населения»</t>
  </si>
  <si>
    <t>мероприятий подпрограммы 2 «Оказание содействия занятости населения»</t>
  </si>
  <si>
    <t>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</si>
  <si>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t>
  </si>
  <si>
    <t>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t>
  </si>
  <si>
    <t>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</si>
  <si>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t>
  </si>
  <si>
    <t>Приложение № 2
к подпрограмме 3 «Обеспечение населения Туруханского района печным отоплением»</t>
  </si>
  <si>
    <t>мероприятий подпрограммы 3 «Обеспечение населения Туруханского района печным отоплением»</t>
  </si>
  <si>
    <t>Цель. Улучшение жилищно-бытовых условий населения проживающего на территории Туруханского района</t>
  </si>
  <si>
    <t>Задача. 1. Повышение уровня пожарной безопасности, в жилом секторе населения проживающего на территории Туруханского района</t>
  </si>
  <si>
    <t>Обеспечение населения  Туруханского района печным отоплением</t>
  </si>
  <si>
    <t>1130081670</t>
  </si>
  <si>
    <t xml:space="preserve"> Обеспечение населения Туруханского района печным отоплением не менее 4 печей ежегодно</t>
  </si>
  <si>
    <t>Снижение потребления электроэнергии для нужд уличного освещения, в связи с установкой энергосберегающих светильников и приборов учета электроэнергии на 2%</t>
  </si>
  <si>
    <t>Организация и содержание мест захоронения в 12 населенных пунктах межселенной территории.</t>
  </si>
  <si>
    <t>чел.</t>
  </si>
  <si>
    <t>голова оленя</t>
  </si>
  <si>
    <t>Цель. Улучшение жилищно-бытовых условий населения проживающего на территории Туруханского района;</t>
  </si>
  <si>
    <t>кол-во</t>
  </si>
  <si>
    <t>расчетный показатель</t>
  </si>
  <si>
    <t>Цель муниципальной программы Туруханского района: совершенствование системы благоустройства населенный пунктов, расположенных на межселенной территории Туруханского района</t>
  </si>
  <si>
    <t xml:space="preserve"> </t>
  </si>
  <si>
    <t>1.1.2.</t>
  </si>
  <si>
    <t>Задача муниципальной программы Туруханского района: 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</si>
  <si>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 xml:space="preserve">Подпрограмма 2  "Оказание содействие занятости населения" </t>
  </si>
  <si>
    <t>2.2.1.</t>
  </si>
  <si>
    <t xml:space="preserve">Задача муниципальной программы Туруханского района: повышение уровня пожарной безопасности, в жилом секторе населения проживающего на территории Туруханского района </t>
  </si>
  <si>
    <t>Задача муниципальной программы Туруханского района: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</si>
  <si>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Постановление</t>
  </si>
  <si>
    <t xml:space="preserve">Постановление </t>
  </si>
  <si>
    <t>Об утверждении Правил благоустройства, озеленения и содержания   населенных пунктов, расположенных на межселенной территории Туруханского района</t>
  </si>
  <si>
    <t>Утверждение Положения об организации общественных работ</t>
  </si>
  <si>
    <t xml:space="preserve">Об утверждении Положения о порядке обеспечения населения Туруханского района печным отоплением </t>
  </si>
  <si>
    <t>Приказ</t>
  </si>
  <si>
    <t>Утверждение аукционной документации для проведения открытого аукциона в электронной форме на право заключения муниципальных контрактов на оказание услуг в рамках благоустройства в населенных пунктах, расположенных на межселенной территории Туруханского района</t>
  </si>
  <si>
    <t>Задача муниципальной программы Туруханского района: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</si>
  <si>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Утверждение аукционной документации для проведения открытого аукциона в электронной форме на право заключения муниципальных контрактов для реализации мероприятий подпрограммы 4 выбор (подрядчиков, поставщиков, исполнителей)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t>
  </si>
  <si>
    <t xml:space="preserve">отчетность исполнителя программных мероприятий </t>
  </si>
  <si>
    <t>семей</t>
  </si>
  <si>
    <t>Приложение № 1
к подпрограмме 4 «Обеспечение условий реализации программы и прочие мероприятия»</t>
  </si>
  <si>
    <t>и значения показателей результативности подпрограммы  4 
«Обеспечение условий реализации программы и прочие мероприятия»</t>
  </si>
  <si>
    <t>комплект</t>
  </si>
  <si>
    <t>Увеличение количества элементов озеленения (два элемента)</t>
  </si>
  <si>
    <t>Ежегодно 100 семьям будет представлена материальная помощь лицам из числа КМНС, в целях уплаты налога на доходы физических лиц за предоставление товарно-материальных ценностей</t>
  </si>
  <si>
    <t>1.5.</t>
  </si>
  <si>
    <t>1.6.</t>
  </si>
  <si>
    <t>1.7.</t>
  </si>
  <si>
    <t>1.8.</t>
  </si>
  <si>
    <t>1.9.</t>
  </si>
  <si>
    <t>1.10.</t>
  </si>
  <si>
    <t>Предоставлена денежная компенсация оленеводам Туруханского района части расходов на содержание северного оленя на 790 голов из 21 семьи</t>
  </si>
  <si>
    <t>Предоставлена денежная компенсация оленеводам Туруханского района части расходов на содержание северного оленя на 807 голов из 21 семьи</t>
  </si>
  <si>
    <t>не                           менеее                  4</t>
  </si>
  <si>
    <t>не                                                                 менеее                  4</t>
  </si>
  <si>
    <t>не                                                     менеее                  4</t>
  </si>
  <si>
    <r>
      <t xml:space="preserve">к паспорту муниципальной  программы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</si>
  <si>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</si>
  <si>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t xml:space="preserve">к паспорту муниципальной программы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</si>
  <si>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t xml:space="preserve">к  муниципальной программе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r>
      <rPr>
        <sz val="14"/>
        <rFont val="Times New Roman"/>
        <family val="2"/>
        <charset val="204"/>
      </rPr>
      <t xml:space="preserve">                                                                                                                                                                                                                                                                                                                                                                                                                                                        </t>
    </r>
  </si>
  <si>
    <r>
      <t xml:space="preserve">Приложение № 1
к подпрограмме 1 </t>
    </r>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</si>
  <si>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</si>
  <si>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t xml:space="preserve">Приложение № 1
к подпрограмме 2 </t>
    </r>
    <r>
      <rPr>
        <sz val="14"/>
        <rFont val="Calibri"/>
        <family val="2"/>
        <charset val="204"/>
      </rPr>
      <t>«</t>
    </r>
    <r>
      <rPr>
        <sz val="14"/>
        <rFont val="Times New Roman"/>
        <family val="2"/>
        <charset val="204"/>
      </rPr>
      <t>Оказание содействия занятости населения</t>
    </r>
    <r>
      <rPr>
        <sz val="14"/>
        <rFont val="Calibri"/>
        <family val="2"/>
        <charset val="204"/>
      </rPr>
      <t>»</t>
    </r>
  </si>
  <si>
    <r>
      <t xml:space="preserve">и значения показателей результативности подпрограммы 2 
</t>
    </r>
    <r>
      <rPr>
        <sz val="14"/>
        <rFont val="Calibri"/>
        <family val="2"/>
        <charset val="204"/>
      </rPr>
      <t>«</t>
    </r>
    <r>
      <rPr>
        <sz val="14"/>
        <rFont val="Times New Roman"/>
        <family val="2"/>
        <charset val="204"/>
      </rPr>
      <t>Оказание содействия занятости населения</t>
    </r>
    <r>
      <rPr>
        <sz val="14"/>
        <rFont val="Calibri"/>
        <family val="2"/>
        <charset val="204"/>
      </rPr>
      <t>»</t>
    </r>
  </si>
  <si>
    <r>
      <t xml:space="preserve">Приложение № 1
к подпрограмме 3 </t>
    </r>
    <r>
      <rPr>
        <sz val="14"/>
        <rFont val="Calibri"/>
        <family val="2"/>
        <charset val="204"/>
      </rPr>
      <t>«</t>
    </r>
    <r>
      <rPr>
        <sz val="14"/>
        <rFont val="Times New Roman"/>
        <family val="2"/>
        <charset val="204"/>
      </rPr>
      <t>Обеспечение населения Туруханского района печным отоплением</t>
    </r>
    <r>
      <rPr>
        <sz val="14"/>
        <rFont val="Calibri"/>
        <family val="2"/>
        <charset val="204"/>
      </rPr>
      <t>»</t>
    </r>
  </si>
  <si>
    <r>
      <t xml:space="preserve">и значения показателей результативности подпрограммы 3                                                                                                                                                                                                                                                                                                                                                                                                                  </t>
    </r>
    <r>
      <rPr>
        <sz val="14"/>
        <rFont val="Calibri"/>
        <family val="2"/>
        <charset val="204"/>
      </rPr>
      <t>«</t>
    </r>
    <r>
      <rPr>
        <sz val="14"/>
        <rFont val="Times New Roman"/>
        <family val="2"/>
        <charset val="204"/>
      </rPr>
      <t>Обеспечение населения Туруханского района печным отоплением</t>
    </r>
    <r>
      <rPr>
        <sz val="14"/>
        <rFont val="Calibri"/>
        <family val="2"/>
        <charset val="204"/>
      </rPr>
      <t>»</t>
    </r>
  </si>
  <si>
    <t>Приложение № 2 
к подпрограмме № 4 «Обеспечение условий реализации программы и прочие мероприятия»</t>
  </si>
  <si>
    <r>
      <t xml:space="preserve">Подпрограмма 1 </t>
    </r>
    <r>
      <rPr>
        <sz val="12"/>
        <rFont val="Calibri"/>
        <family val="2"/>
        <charset val="204"/>
      </rPr>
      <t>«</t>
    </r>
    <r>
      <rPr>
        <sz val="12"/>
        <rFont val="Times New Roman"/>
        <family val="2"/>
        <charset val="204"/>
      </rPr>
      <t>Благоустройство сельских населенных пунктов</t>
    </r>
    <r>
      <rPr>
        <sz val="12"/>
        <rFont val="Calibri"/>
        <family val="2"/>
        <charset val="204"/>
      </rPr>
      <t>»</t>
    </r>
    <r>
      <rPr>
        <sz val="12"/>
        <rFont val="Times New Roman"/>
        <family val="2"/>
        <charset val="204"/>
      </rPr>
      <t xml:space="preserve"> </t>
    </r>
  </si>
  <si>
    <r>
      <t xml:space="preserve">Подпрограмма 3 </t>
    </r>
    <r>
      <rPr>
        <sz val="12"/>
        <rFont val="Calibri"/>
        <family val="2"/>
        <charset val="204"/>
      </rPr>
      <t>«</t>
    </r>
    <r>
      <rPr>
        <sz val="12"/>
        <rFont val="Times New Roman"/>
        <family val="2"/>
        <charset val="204"/>
      </rPr>
      <t>Обеспечение населения Туруханского района печным отоплением</t>
    </r>
    <r>
      <rPr>
        <sz val="12"/>
        <rFont val="Calibri"/>
        <family val="2"/>
        <charset val="204"/>
      </rPr>
      <t>»</t>
    </r>
  </si>
  <si>
    <r>
      <t xml:space="preserve">Подпрограмма 4 </t>
    </r>
    <r>
      <rPr>
        <sz val="12"/>
        <color indexed="8"/>
        <rFont val="Calibri"/>
        <family val="2"/>
        <charset val="204"/>
      </rPr>
      <t>«</t>
    </r>
    <r>
      <rPr>
        <sz val="12"/>
        <color indexed="8"/>
        <rFont val="Times New Roman"/>
        <family val="1"/>
        <charset val="204"/>
      </rPr>
      <t>Обеспечение условий реализации программы и прочие мероприятия</t>
    </r>
    <r>
      <rPr>
        <sz val="12"/>
        <color indexed="8"/>
        <rFont val="Calibri"/>
        <family val="2"/>
        <charset val="204"/>
      </rPr>
      <t>»</t>
    </r>
  </si>
  <si>
    <t>Организация общественных работ временной занятости граждан, испытывающих трудности в поиске работы</t>
  </si>
  <si>
    <t xml:space="preserve">                                                      </t>
  </si>
  <si>
    <t xml:space="preserve">                           </t>
  </si>
  <si>
    <t>Цель муниципальной программы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</si>
  <si>
    <t>Приложение № 7</t>
  </si>
  <si>
    <t>Балл*</t>
  </si>
  <si>
    <t xml:space="preserve">* Расчет показателя: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до 8 жалоб в год - 4 балла                                                                                                                                                                                                                                                                                                                                                                                                                                                                                                                      до 10 жалоб - 3 балла                                                                                                                                                                                                                                                                                                                                                                                                                                                                                                                                                                         до 12 жалоб - 2 балла до 13 жалоб и больше - 1 балл                                                                                                                                                                                                                      </t>
  </si>
  <si>
    <t>не менее                 4</t>
  </si>
  <si>
    <t>1.11.</t>
  </si>
  <si>
    <t>1.12.</t>
  </si>
  <si>
    <t>1.13.</t>
  </si>
  <si>
    <t>1.14.</t>
  </si>
  <si>
    <t>1.15.</t>
  </si>
  <si>
    <t>1.16.</t>
  </si>
  <si>
    <t>1.17.</t>
  </si>
  <si>
    <t>1.18.</t>
  </si>
  <si>
    <t>1.19.</t>
  </si>
  <si>
    <t>1.20.</t>
  </si>
  <si>
    <t xml:space="preserve">17 детей из 10 семей будут обеспечены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лесу, на промысловых точках) и обратно один раз в год авиационным видом транспорта:                                                                                                                                                                                                                                                                                                                                                                       с. Фарково - 7 детей из 6 семей,                                                                                                                                                                                                                                                                                                                                                                                                                                                                                                       п. Советская Речка - 6 детей из 4 семей.                                                                                           </t>
  </si>
  <si>
    <t xml:space="preserve">* Расчет показателя: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до 8 жалоб в год - 4 балла                                                                                                                                                                                                                                                                                                                                                                                                                                                                                                                      до 10 жалоб - 3 балла                                                                                                                                                                                                                                                                                                                                                                                                                                                                                                                                                                         до 12 жалоб - 2 балла до 13 жалоб и больше - 1 балл           </t>
  </si>
  <si>
    <t>Предоставление лекарственных и медицинских средств для оказания первичной медицинской помощи охотникам (рыбакам) промысловым из числа коренных малочисленных народов Севера</t>
  </si>
  <si>
    <t xml:space="preserve">Предоставление ежемесячных социальных выплат оленеводам из числа малочисленных народов с учетом почтовых расходов или расходов российских кредитных организаций </t>
  </si>
  <si>
    <t>Предоставление ежемесячных социальных выплат охотникам (рыбакам) промысловым из числа  коренных малочисленных народов Севера с учетом почтовых расходов или расходов кредитных организаций</t>
  </si>
  <si>
    <t>Предоставление ежемесячных социальных выплат  охотникам (рыбакам) промысловым их числа  коренных малочисленных народов Севера с учетом почтовых расходов или расходов кредитных организаций</t>
  </si>
  <si>
    <t>Предоставление лекарственных и медицинских средств для оказания первичной медицинской помощи оленеводам из числа коренных малочисленных народов, проживающим в Туруханском районе</t>
  </si>
  <si>
    <t>Организация и проведение праздников  День рыбака, День реки в Туруханском районе.</t>
  </si>
  <si>
    <t xml:space="preserve">23 человека получат лекарственные и медицинские средства для оказания первичной медицинской помощи: п.Советская Речка - 23; </t>
  </si>
  <si>
    <t>Всего получателей ежемесячных социальных выплат 45 человек, в том числе оленеводы:                                                                                                                                                                                                                                                                                                                                                                     п. Советская Речка - 45.</t>
  </si>
  <si>
    <t>1.22.</t>
  </si>
  <si>
    <t>1.23.</t>
  </si>
  <si>
    <t>1.24.</t>
  </si>
  <si>
    <t xml:space="preserve">Цель муниципальной программы Туруханского района: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 Формирование условий для трудоустройства в компании сферы недропользования и их подрядные организации граждан из числа жителей Туруханского района.               </t>
  </si>
  <si>
    <t xml:space="preserve">Количество обученных и трудоустроенных граждан </t>
  </si>
  <si>
    <t>Задача.Повышение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</si>
  <si>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1.21..</t>
  </si>
  <si>
    <t>1.25.</t>
  </si>
  <si>
    <t>-</t>
  </si>
  <si>
    <t>Возмещение затрат, связанных с организацией и проведением  обучения и трудоустройства жителей Туруханского района в компании сферы недропользования и их подрядные организации</t>
  </si>
  <si>
    <t>год, предшествующий очередному финансовому году</t>
  </si>
  <si>
    <t>к  паспорту муниципальной программе                                                                                                                                                                                                                                                                                                                                                                                                                                                                                                                   «Обеспечение комфортной                                                                                                                                                                                                                                                                                                                                                                                                                                                                                                                         среды проживания на территории населенных пунктов                                                                                                                                                                                                                                                                                                                                                                                                                                                    Туруханского района»</t>
  </si>
  <si>
    <t>2022 год</t>
  </si>
  <si>
    <t>11400R5152</t>
  </si>
  <si>
    <t>Предоставление товарно-материальных ценностей лицам из числа малочисленных народов из федерального бюджета</t>
  </si>
  <si>
    <t>1003</t>
  </si>
  <si>
    <t>кол-во нас.п.</t>
  </si>
  <si>
    <t>1.26.</t>
  </si>
  <si>
    <t>Организация и проведение социально значимого мероприятия коренных малочисленных народов (День оленевода) (в соответствии с Законом края от 1 декабря 2011 года № 13-6668)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t>
  </si>
  <si>
    <t>Будет организован и проведен праздник «День Оленевода» в п. Советская Речка с участием около 110 человек</t>
  </si>
  <si>
    <t>2023 год</t>
  </si>
  <si>
    <t>2024 год</t>
  </si>
  <si>
    <t>Предоставление оленеводам из числа коренных малочисленных народов Севера, проживающим на территории муниципального района, ведущим личное подсобное хозяйство, и членам их семей санаторно-курортного и восстановительного лечения в пределах края Республики Хакасия в виде оплаты стоимости путевок, проезда к месту санаторно-курортного и восстановительного лечения и обратно или компенсации расходов , связанных с проездом (в соответствии с Законом края от 1 декабря 2011 года № 13-6668)в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t>
  </si>
  <si>
    <t xml:space="preserve">Всего получателей ежемесячных социальных выплат 1 человек :                                                                                                                                                                                                                                                                                                                                                                                                                                                                      п. Советская Речка -1;                                                                                                                                                                                                                                                                                                                                                                                                                                                  </t>
  </si>
  <si>
    <t>2021 год</t>
  </si>
  <si>
    <t>не менее 50</t>
  </si>
  <si>
    <t>Обучить и трудоустроить  50 человек</t>
  </si>
  <si>
    <t>2.2.2.</t>
  </si>
  <si>
    <t>Об утвердждении Порядка предоставления субсидии на компенсацию затрат, связанных с организацией и проведением обучения жителей Турухансокго района и их трудоустройством в компаниях сферы недропользования и их подрядные организации</t>
  </si>
  <si>
    <t>от 21.09.2017                                       № 1542-п ( в редакции от 13.04.2022 № 259-п)</t>
  </si>
  <si>
    <t>факт</t>
  </si>
  <si>
    <t>Отдельное мероприятие муниципальной программы</t>
  </si>
  <si>
    <t>Создание благоприятных услоий для проживания на территории п. Светлогорск: ремонт объектов социальной сферы, модернизация и развитие инфраструктуры жилищно-коммунального хозяйства, ремонт улично-дорожной сети и объектов транспортной инфраструктуры, благоустройство территории</t>
  </si>
  <si>
    <t>Администрация Турухансокго района</t>
  </si>
  <si>
    <t xml:space="preserve">«Обеспечение комфортной среды проживания на территории населенных пунктов Туруханского района»       </t>
  </si>
  <si>
    <r>
      <rPr>
        <b/>
        <sz val="12"/>
        <rFont val="Times New Roman"/>
        <family val="1"/>
        <charset val="204"/>
      </rPr>
      <t>Отдельное мероприятие.</t>
    </r>
    <r>
      <rPr>
        <sz val="12"/>
        <rFont val="Times New Roman"/>
        <family val="1"/>
        <charset val="204"/>
      </rPr>
      <t xml:space="preserve"> Создание благоприятных услоий для проживания на территории п. Светлогорск: ремонт объектов социальной сферы, модернизация и развитие инфраструктуры жилищно-коммунального хозяйства, ремонт улично-дорожной сети и объектов транспортной инфраструктуры, благоустройство территории</t>
    </r>
  </si>
  <si>
    <t>исполнение Да-1, Нет-0</t>
  </si>
  <si>
    <t>проведение мероприятий направленных на ремонт объектов социальной сферы, модернизации и развитие инфраструктуры жилищно-коммунального хозяйства, ремонт улично-дорожной сети и объектов транспортной инфраструктуры, благоустройство на территории                  п. Светлогорск</t>
  </si>
  <si>
    <t>Устройство новых деревянных тротуаров,  штакетных заборов; 
 Вывоз
снега, мусора, твердых бытовых отходов, ликвидация  несанкционированных свалок;
Приобретение техники, необходимой для проведения работ по благоустройству в населенных пунктах Приобретение ГСМ для тракторной техники;
Чистка  и ремонт 3 –х колодцев  общего пользования с питьевой водой в п. Келлог;
Оснащение улиц указателями с названиями улиц и номерами домов;</t>
  </si>
  <si>
    <t>Всего получателей ежемесячных социальных выплат 81 человек, в том числе охотники(рыбаки) промысловые:                                                                                                                                                                                                                                                                                                                                                                                                                                                    с. Фарково - 58;   п. Бахта -8;  п. Советская Речка -1;   г. Игарка -1; с. Туруханск -1;   п. Бор -2; с. Верещагино -5; д. Сургутиха -2;                                                                                                                                                                                                                                                                                                                                                                                                                                                                                                                                                         с. Бакланиха -3.</t>
  </si>
  <si>
    <t>Всего получателей ежемесячных социальных выплат 126 человек, в том числе оленеводы:                                                                                                                                                                                                                                                                                                                                                                     п. Советская Речка - 45; охотники(рыбаки) промысловые:  с. Фарково - 58; п. Бахта -8;                                                                                    п. Советская Речка -1; г. Игарка -1; с. Туруханск -1; п. Бор -2;                                                                                                                                                                                                                                                                                                                                                                                                                                                                                                                                                    с. Верещагино -5; д. Сургутиха -2;  с. Бакланиха -3.</t>
  </si>
  <si>
    <t>52 человека получат лекарственные и медицинские средства для оказания первичной медицинской помощи: с.Фарково -32; с.Бакланиха-3;                                                                                                                                                                                                                                                                                                                                                                                                                                                                                                                                                                                            п.Бор- 2; п.Бахта-7;с.Верещагино - 4;   г.Игарка- 1; с.Туруханск- 1;д.Сургутиха-2.</t>
  </si>
  <si>
    <t xml:space="preserve">Всего получателей товарно-материальных ценностей  36 человек:                                                                                                                                                                                                                                                                                                                                                                                                                                                               с. Фарково - 10;  п. Советская Речка -8;п. Келлог -12, Бор-1,   Верещагино-3,  Сургутиха-2.                                </t>
  </si>
  <si>
    <t>Будет организован и проведен праздник  "День Реки" в п. Келлог 150 чел, "День рыбака "в том числе:  д. Сургутиха 85 чел, с. Бакланиха  48 чел,  д. Старотуруханск 100 чел,  с. Верещагино  55 чел, д. Горошиха 90 чел,   п. Мадуйка  65 чел, п. Бахта   130 чел,  с. Фарково  200 чел.</t>
  </si>
  <si>
    <t>Получат комплект для новорожденного 21 человек, в том числе:  с. Туруханск -7;   п. Келлог -2, с. Фарково - 6, п. Светлогорск - 1;  п. Мадуйка - 1;п. Советская Речка - 2, д. Горошиха -1,   с. Верхнеимбатск - 1.</t>
  </si>
  <si>
    <t xml:space="preserve">Всего получателей товарно-материальных ценностей  36 человек: с. Фарково - 10; п. Советская Речка -8;п. Келлог -12, Бор-1,Верещагино-3, Сургутиха-2.                                </t>
  </si>
  <si>
    <t>130 человек получат единовременную компенсационную выплату, в том числе охотники(рыбаки) сезонные: с. Фарково - 4;  п. Бахта -3;  п. Советская Речка -1;    с. Туруханск -11;   п. Бор - 8;  с. Верещагино - 3;  д. Сургутиха - 14; с. Бакланиха - 6;  п. Келлог - 61; п. Мадуйка -14; с. Ворогово - 1; с. Верхнеимбатск - 1; д. Канготово - 2.</t>
  </si>
  <si>
    <r>
      <rPr>
        <b/>
        <sz val="12"/>
        <rFont val="Times New Roman"/>
        <family val="1"/>
        <charset val="204"/>
      </rPr>
      <t xml:space="preserve">Цель муниципальной программы Туруханского района: </t>
    </r>
    <r>
      <rPr>
        <sz val="12"/>
        <rFont val="Times New Roman"/>
        <family val="2"/>
        <charset val="204"/>
      </rPr>
      <t xml:space="preserve">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 Формирование условий для трудоустройства в компании сферы недропользования и их подрядные организации граждан из числа жителей Туруханского района.               </t>
    </r>
  </si>
  <si>
    <r>
      <rPr>
        <b/>
        <sz val="12"/>
        <rFont val="Times New Roman"/>
        <family val="1"/>
        <charset val="204"/>
      </rPr>
      <t xml:space="preserve">Цель муниципальной программы Туруханского района: </t>
    </r>
    <r>
      <rPr>
        <sz val="12"/>
        <rFont val="Times New Roman"/>
        <family val="2"/>
        <charset val="204"/>
      </rPr>
      <t>совершенствование системы благоустройства населенный пунктов, расположенных на межселенной территории Туруханского района</t>
    </r>
  </si>
  <si>
    <r>
      <rPr>
        <b/>
        <sz val="12"/>
        <rFont val="Times New Roman"/>
        <family val="1"/>
        <charset val="204"/>
      </rPr>
      <t>Цель муниципальной программы Туруханского района:</t>
    </r>
    <r>
      <rPr>
        <sz val="12"/>
        <rFont val="Times New Roman"/>
        <family val="2"/>
        <charset val="204"/>
      </rPr>
      <t xml:space="preserve"> улучшение жилищно-бытовых условий населения проживающего на территории Туруханского района</t>
    </r>
  </si>
  <si>
    <r>
      <rPr>
        <b/>
        <sz val="12"/>
        <rFont val="Times New Roman"/>
        <family val="1"/>
        <charset val="204"/>
      </rPr>
      <t xml:space="preserve">Цель муниципальной программы Туруханского района: </t>
    </r>
    <r>
      <rPr>
        <sz val="12"/>
        <rFont val="Times New Roman"/>
        <family val="2"/>
        <charset val="204"/>
      </rPr>
      <t>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r>
  </si>
  <si>
    <t xml:space="preserve">показателей результативности отдельных мероприятий муниципальной программы </t>
  </si>
  <si>
    <t>Подготовка и проведение торжественных мероприятий, посвященных празднованию Дня Победы в Великой Отечественной войне 1941-1945 годов, в рамках отдельных мероприятий муниципальной программы "Обеспечение комфортной среды проживания на территории населенных пунктов Туруханского района"</t>
  </si>
  <si>
    <t>Приложение № 8</t>
  </si>
  <si>
    <t>Приложение № 9</t>
  </si>
  <si>
    <t>Приложение № 10</t>
  </si>
  <si>
    <r>
      <rPr>
        <b/>
        <sz val="12"/>
        <rFont val="Times New Roman"/>
        <family val="1"/>
        <charset val="204"/>
      </rPr>
      <t xml:space="preserve">Цель и задача реализации отдельного мероприятия: </t>
    </r>
    <r>
      <rPr>
        <sz val="12"/>
        <rFont val="Times New Roman"/>
        <family val="1"/>
        <charset val="204"/>
      </rPr>
      <t xml:space="preserve"> Повышение качества жизни жителей п. Светлогорск, развитие инфраструктуры жизнеобеспечения населенного пункта.</t>
    </r>
  </si>
  <si>
    <t xml:space="preserve">к  муниципальной программе Туруханского района «Обеспечение комфортной среды проживания на территории населенных  пунктов   Туруханского района»  </t>
  </si>
  <si>
    <t xml:space="preserve">Подготовка и проведение торжественных мероприятий, посвященных празднованию Дня Победы в Великой Отечественной войне 1941-1945 годов, в рамках отдельных мероприятий муниципальной программы </t>
  </si>
  <si>
    <t>Создание благоприятных услоий для проживания на территории п. Светлогорск: ремонт объектов социальной сферы, модернизация и развитие инфраструктуры жилищно-коммунального хозяйства, ремонт улично-дорожной сети и объектов транспортной инфраструктуры, благоустройство территориидорожной сети и объектов транспортной инфраструктуры, благоустройство территории</t>
  </si>
  <si>
    <r>
      <rPr>
        <b/>
        <sz val="12"/>
        <rFont val="Times New Roman"/>
        <family val="1"/>
        <charset val="204"/>
      </rPr>
      <t>Отдельное мероприятие.</t>
    </r>
    <r>
      <rPr>
        <sz val="12"/>
        <rFont val="Times New Roman"/>
        <family val="1"/>
        <charset val="204"/>
      </rPr>
      <t xml:space="preserve"> Подготовка и проведение торжественных мероприятий, посвященных празднованию Дня Победы в Великой Отечественной войне 1941-1945 годов, в рамках отдельных мероприятий муниципальной программы </t>
    </r>
  </si>
  <si>
    <r>
      <rPr>
        <b/>
        <sz val="12"/>
        <rFont val="Times New Roman"/>
        <family val="1"/>
        <charset val="204"/>
      </rPr>
      <t xml:space="preserve">Цель реализации отдельного мероприятия: </t>
    </r>
    <r>
      <rPr>
        <sz val="12"/>
        <rFont val="Times New Roman"/>
        <family val="1"/>
        <charset val="204"/>
      </rPr>
      <t xml:space="preserve"> Увековечивание памяти о погибших при защите Отечества в годы Великой Отечественной войны 1941 - 1945 годов.</t>
    </r>
  </si>
  <si>
    <t>Формирование у молодого поколения патриотических чувств и гордости за великие подвиги советского народа в годы Великой Отечественной войны и воспитание их в духе достойного служения Родине</t>
  </si>
  <si>
    <r>
      <rPr>
        <b/>
        <sz val="12"/>
        <rFont val="Times New Roman"/>
        <family val="1"/>
        <charset val="204"/>
      </rPr>
      <t>Отдельное мероприятие.</t>
    </r>
    <r>
      <rPr>
        <sz val="12"/>
        <rFont val="Times New Roman"/>
        <family val="1"/>
        <charset val="204"/>
      </rPr>
      <t xml:space="preserve"> Предоставление субсидии на компенсацию расходов, возникающих при осуществлении подвоза воды населению п.Бахта Туруханского района в рамках отдельного мероприятия муниципальной программы</t>
    </r>
  </si>
  <si>
    <r>
      <rPr>
        <b/>
        <sz val="12"/>
        <rFont val="Times New Roman"/>
        <family val="1"/>
        <charset val="204"/>
      </rPr>
      <t xml:space="preserve">Цель реализации отдельного мероприятия: </t>
    </r>
    <r>
      <rPr>
        <sz val="12"/>
        <rFont val="Times New Roman"/>
        <family val="1"/>
        <charset val="204"/>
      </rPr>
      <t xml:space="preserve"> Осуществление подвоза воды населению п.Бахта Туруханского района.</t>
    </r>
  </si>
  <si>
    <t>Осуществление подвоза воды населению п.Бахта Туруханского района.</t>
  </si>
  <si>
    <t>не менее 100</t>
  </si>
  <si>
    <t xml:space="preserve">не               менеее 100              </t>
  </si>
  <si>
    <t xml:space="preserve">Обеспечить материальную поддержку доходов 100 участникам общественных работ, из числа безработных граждан </t>
  </si>
  <si>
    <t>Доля исполненных мероприятий по обеспечению благоустройства сельских населенных пунктах, к общему количеству населенных пунктов, расположенных на межселенной территорииТуруханского района</t>
  </si>
  <si>
    <t>Предоставление субсидии на возмещение фактически понесенных затрат, возникающих при осуществлении подвоза воды населению п.Бахта Туруханского района в рамках отдельного мероприятия муниципальной программы "Обеспечение комфортной среды проживания на территории населенных пунктов Туруханского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</si>
</sst>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quot;р.&quot;_-;\-* #,##0&quot;р.&quot;_-;_-* &quot;-&quot;&quot;р.&quot;_-;_-@_-"/>
    <numFmt numFmtId="165" formatCode="_-* #,##0.00_р_._-;\-* #,##0.00_р_._-;_-* &quot;-&quot;??_р_._-;_-@_-"/>
    <numFmt numFmtId="166" formatCode="_-* #,##0.000_р_._-;\-* #,##0.000_р_._-;_-* &quot;-&quot;??_р_._-;_-@_-"/>
    <numFmt numFmtId="167" formatCode="_(* #,##0.00_);_(* \(#,##0.00\);_(* &quot;-&quot;??_);_(@_)"/>
    <numFmt numFmtId="168" formatCode="#,##0.000"/>
    <numFmt numFmtId="169" formatCode="_-* #,##0.000_р_._-;\-* #,##0.000_р_._-;_-* &quot;-&quot;???_р_._-;_-@_-"/>
    <numFmt numFmtId="170" formatCode="#,##0_ ;\-#,##0\ "/>
    <numFmt numFmtId="171" formatCode="_-* #,##0_р_._-;\-* #,##0_р_._-;_-* &quot;-&quot;??_р_._-;_-@_-"/>
    <numFmt numFmtId="172" formatCode="?"/>
    <numFmt numFmtId="173" formatCode="000000"/>
    <numFmt numFmtId="174" formatCode="#,##0.00_ ;\-#,##0.00\ "/>
  </numFmts>
  <fonts count="25" x14ac:knownFonts="1">
    <font>
      <sz val="12"/>
      <color theme="1"/>
      <name val="Times New Roman"/>
      <family val="2"/>
      <charset val="204"/>
    </font>
    <font>
      <sz val="12"/>
      <name val="Times New Roman"/>
      <family val="2"/>
      <charset val="204"/>
    </font>
    <font>
      <sz val="14"/>
      <name val="Times New Roman"/>
      <family val="2"/>
      <charset val="204"/>
    </font>
    <font>
      <sz val="12"/>
      <name val="Times New Roman"/>
      <family val="1"/>
      <charset val="204"/>
    </font>
    <font>
      <b/>
      <sz val="12"/>
      <name val="Times New Roman"/>
      <family val="1"/>
      <charset val="204"/>
    </font>
    <font>
      <sz val="10"/>
      <name val="Arial"/>
      <family val="2"/>
      <charset val="204"/>
    </font>
    <font>
      <b/>
      <sz val="12"/>
      <name val="Times New Roman"/>
      <family val="2"/>
      <charset val="204"/>
    </font>
    <font>
      <b/>
      <sz val="14"/>
      <name val="Times New Roman"/>
      <family val="1"/>
      <charset val="204"/>
    </font>
    <font>
      <sz val="10"/>
      <name val="Times New Roman"/>
      <family val="1"/>
      <charset val="204"/>
    </font>
    <font>
      <sz val="12"/>
      <color indexed="8"/>
      <name val="Times New Roman"/>
      <family val="1"/>
      <charset val="204"/>
    </font>
    <font>
      <sz val="11"/>
      <name val="Times New Roman"/>
      <family val="2"/>
      <charset val="204"/>
    </font>
    <font>
      <sz val="10"/>
      <color indexed="8"/>
      <name val="Times New Roman"/>
      <family val="1"/>
      <charset val="204"/>
    </font>
    <font>
      <sz val="10"/>
      <name val="Times New Roman"/>
      <family val="2"/>
      <charset val="204"/>
    </font>
    <font>
      <sz val="12"/>
      <color indexed="8"/>
      <name val="Times New Roman"/>
      <family val="1"/>
      <charset val="204"/>
    </font>
    <font>
      <sz val="11"/>
      <color indexed="8"/>
      <name val="Times New Roman"/>
      <family val="1"/>
      <charset val="204"/>
    </font>
    <font>
      <sz val="12"/>
      <name val="Calibri"/>
      <family val="2"/>
      <charset val="204"/>
    </font>
    <font>
      <sz val="14"/>
      <name val="Calibri"/>
      <family val="2"/>
      <charset val="204"/>
    </font>
    <font>
      <sz val="12"/>
      <color indexed="8"/>
      <name val="Calibri"/>
      <family val="2"/>
      <charset val="204"/>
    </font>
    <font>
      <sz val="12"/>
      <color theme="1"/>
      <name val="Times New Roman"/>
      <family val="2"/>
      <charset val="204"/>
    </font>
    <font>
      <u/>
      <sz val="12"/>
      <color theme="10"/>
      <name val="Times New Roman"/>
      <family val="2"/>
      <charset val="204"/>
    </font>
    <font>
      <sz val="12"/>
      <color rgb="FF000000"/>
      <name val="Times New Roman"/>
      <family val="1"/>
      <charset val="204"/>
    </font>
    <font>
      <sz val="12"/>
      <color theme="1"/>
      <name val="Times New Roman"/>
      <family val="1"/>
      <charset val="204"/>
    </font>
    <font>
      <sz val="11"/>
      <color rgb="FFFF0000"/>
      <name val="Times New Roman"/>
      <family val="2"/>
      <charset val="204"/>
    </font>
    <font>
      <sz val="11"/>
      <color theme="1"/>
      <name val="Times New Roman"/>
      <family val="2"/>
      <charset val="204"/>
    </font>
    <font>
      <b/>
      <sz val="12"/>
      <color theme="1"/>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s>
  <cellStyleXfs count="7">
    <xf numFmtId="0" fontId="0" fillId="0" borderId="0"/>
    <xf numFmtId="0" fontId="19" fillId="0" borderId="0" applyNumberFormat="0" applyFill="0" applyBorder="0" applyAlignment="0" applyProtection="0"/>
    <xf numFmtId="164" fontId="18" fillId="0" borderId="0" applyFont="0" applyFill="0" applyBorder="0" applyAlignment="0" applyProtection="0"/>
    <xf numFmtId="0" fontId="5" fillId="0" borderId="0"/>
    <xf numFmtId="0" fontId="5" fillId="0" borderId="0"/>
    <xf numFmtId="165" fontId="18" fillId="0" borderId="0" applyFont="0" applyFill="0" applyBorder="0" applyAlignment="0" applyProtection="0"/>
    <xf numFmtId="167" fontId="5" fillId="0" borderId="0" applyFont="0" applyFill="0" applyBorder="0" applyAlignment="0" applyProtection="0"/>
  </cellStyleXfs>
  <cellXfs count="302">
    <xf numFmtId="0" fontId="0" fillId="0" borderId="0" xfId="0"/>
    <xf numFmtId="0" fontId="10" fillId="2" borderId="1" xfId="0" applyFont="1" applyFill="1" applyBorder="1" applyAlignment="1">
      <alignment vertical="center" wrapText="1"/>
    </xf>
    <xf numFmtId="0" fontId="1" fillId="2" borderId="1" xfId="0" applyFont="1" applyFill="1" applyBorder="1" applyAlignment="1">
      <alignment horizontal="center" vertical="center" wrapText="1"/>
    </xf>
    <xf numFmtId="165" fontId="1" fillId="2" borderId="1" xfId="5" applyNumberFormat="1" applyFont="1" applyFill="1" applyBorder="1" applyAlignment="1">
      <alignment vertical="center" wrapText="1"/>
    </xf>
    <xf numFmtId="165" fontId="1" fillId="2" borderId="1" xfId="5" applyNumberFormat="1" applyFont="1" applyFill="1" applyBorder="1" applyAlignment="1">
      <alignment horizontal="center" vertical="center" wrapText="1"/>
    </xf>
    <xf numFmtId="1" fontId="1" fillId="2" borderId="1" xfId="5" applyNumberFormat="1" applyFont="1" applyFill="1" applyBorder="1" applyAlignment="1">
      <alignment vertical="center" wrapText="1"/>
    </xf>
    <xf numFmtId="168" fontId="3" fillId="2" borderId="1" xfId="0" applyNumberFormat="1" applyFont="1" applyFill="1" applyBorder="1" applyAlignment="1">
      <alignment horizontal="center" vertical="center" wrapText="1"/>
    </xf>
    <xf numFmtId="168" fontId="3" fillId="2" borderId="1" xfId="5" applyNumberFormat="1" applyFont="1" applyFill="1" applyBorder="1" applyAlignment="1">
      <alignment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20" fillId="2" borderId="1" xfId="0" applyFont="1" applyFill="1" applyBorder="1" applyAlignment="1">
      <alignment horizontal="justify" vertical="center" wrapText="1"/>
    </xf>
    <xf numFmtId="1" fontId="1" fillId="2" borderId="1" xfId="0" applyNumberFormat="1" applyFont="1" applyFill="1" applyBorder="1" applyAlignment="1">
      <alignment vertical="center"/>
    </xf>
    <xf numFmtId="0" fontId="8" fillId="2" borderId="1" xfId="0" applyNumberFormat="1" applyFont="1" applyFill="1" applyBorder="1" applyAlignment="1">
      <alignment vertical="top" wrapText="1"/>
    </xf>
    <xf numFmtId="0" fontId="1" fillId="2" borderId="1" xfId="0" applyFont="1" applyFill="1" applyBorder="1" applyAlignment="1">
      <alignment horizontal="center" vertical="top"/>
    </xf>
    <xf numFmtId="0" fontId="11" fillId="2" borderId="1" xfId="0" applyFont="1" applyFill="1" applyBorder="1" applyAlignment="1">
      <alignment vertical="top" wrapText="1"/>
    </xf>
    <xf numFmtId="171" fontId="1" fillId="2" borderId="1" xfId="5" applyNumberFormat="1" applyFont="1" applyFill="1" applyBorder="1" applyAlignment="1">
      <alignment horizontal="center" vertical="center" wrapText="1"/>
    </xf>
    <xf numFmtId="0" fontId="8" fillId="2" borderId="1" xfId="0" applyFont="1" applyFill="1" applyBorder="1" applyAlignment="1">
      <alignment vertical="top" wrapText="1"/>
    </xf>
    <xf numFmtId="0" fontId="1" fillId="2" borderId="0" xfId="0" applyFont="1" applyFill="1" applyAlignment="1">
      <alignment horizontal="center"/>
    </xf>
    <xf numFmtId="0" fontId="1" fillId="2" borderId="0" xfId="0" applyFont="1" applyFill="1"/>
    <xf numFmtId="0" fontId="2" fillId="2" borderId="0" xfId="0" applyFont="1" applyFill="1" applyAlignment="1">
      <alignment horizontal="center" vertical="center"/>
    </xf>
    <xf numFmtId="16" fontId="1" fillId="2" borderId="1" xfId="0" applyNumberFormat="1" applyFont="1" applyFill="1" applyBorder="1" applyAlignment="1">
      <alignment horizontal="center" vertical="center" wrapText="1"/>
    </xf>
    <xf numFmtId="0" fontId="1" fillId="2" borderId="2" xfId="0" applyFont="1" applyFill="1" applyBorder="1" applyAlignment="1">
      <alignment vertical="center" wrapText="1"/>
    </xf>
    <xf numFmtId="1" fontId="1"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0" fontId="4" fillId="2" borderId="3" xfId="0" applyFont="1" applyFill="1" applyBorder="1" applyAlignment="1">
      <alignment horizontal="center" vertical="center" wrapText="1"/>
    </xf>
    <xf numFmtId="0" fontId="20" fillId="2" borderId="1" xfId="0" applyFont="1" applyFill="1" applyBorder="1" applyAlignment="1">
      <alignment horizontal="left" wrapText="1"/>
    </xf>
    <xf numFmtId="0" fontId="2" fillId="2" borderId="0" xfId="0" applyFont="1" applyFill="1" applyAlignment="1">
      <alignment horizontal="center"/>
    </xf>
    <xf numFmtId="0" fontId="2" fillId="2" borderId="0" xfId="0" applyFont="1" applyFill="1"/>
    <xf numFmtId="166" fontId="2" fillId="2" borderId="0" xfId="5" applyNumberFormat="1" applyFont="1" applyFill="1"/>
    <xf numFmtId="0" fontId="2" fillId="2" borderId="0" xfId="0" applyFont="1" applyFill="1" applyAlignment="1">
      <alignment horizontal="right" vertical="center" wrapText="1"/>
    </xf>
    <xf numFmtId="0" fontId="2" fillId="2" borderId="0" xfId="0" applyFont="1" applyFill="1" applyAlignment="1">
      <alignment horizontal="right" vertical="center"/>
    </xf>
    <xf numFmtId="0" fontId="1" fillId="2" borderId="1" xfId="1" applyFont="1" applyFill="1" applyBorder="1" applyAlignment="1">
      <alignment vertical="center" wrapText="1"/>
    </xf>
    <xf numFmtId="0" fontId="1" fillId="2" borderId="1" xfId="0" applyFont="1" applyFill="1" applyBorder="1" applyAlignment="1">
      <alignment wrapText="1"/>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3" xfId="0" applyFont="1" applyFill="1" applyBorder="1" applyAlignment="1">
      <alignment horizontal="center" vertical="top" wrapText="1"/>
    </xf>
    <xf numFmtId="0" fontId="7" fillId="2" borderId="0" xfId="0" applyFont="1" applyFill="1" applyAlignment="1"/>
    <xf numFmtId="0" fontId="2" fillId="2" borderId="0" xfId="0" applyFont="1" applyFill="1" applyAlignment="1"/>
    <xf numFmtId="0" fontId="13"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1" fillId="2" borderId="1" xfId="0" applyFont="1" applyFill="1" applyBorder="1" applyAlignment="1">
      <alignment horizontal="center"/>
    </xf>
    <xf numFmtId="0" fontId="14" fillId="2" borderId="1" xfId="0" applyFont="1" applyFill="1" applyBorder="1" applyAlignment="1">
      <alignment horizontal="left" vertical="center" wrapText="1"/>
    </xf>
    <xf numFmtId="165" fontId="1" fillId="2" borderId="0" xfId="0" applyNumberFormat="1" applyFont="1" applyFill="1"/>
    <xf numFmtId="0" fontId="3" fillId="2" borderId="1" xfId="0" applyFont="1" applyFill="1" applyBorder="1" applyAlignment="1">
      <alignment vertical="center" wrapText="1"/>
    </xf>
    <xf numFmtId="168" fontId="3" fillId="2" borderId="0" xfId="0" applyNumberFormat="1" applyFont="1" applyFill="1"/>
    <xf numFmtId="0" fontId="3" fillId="2" borderId="0" xfId="0" applyFont="1" applyFill="1"/>
    <xf numFmtId="164" fontId="3" fillId="2" borderId="1" xfId="2" applyFont="1" applyFill="1" applyBorder="1" applyAlignment="1">
      <alignment vertical="center"/>
    </xf>
    <xf numFmtId="168" fontId="21" fillId="2" borderId="1" xfId="0" applyNumberFormat="1" applyFont="1" applyFill="1" applyBorder="1" applyAlignment="1">
      <alignment horizontal="center" vertical="center"/>
    </xf>
    <xf numFmtId="0" fontId="3" fillId="2" borderId="0" xfId="0" applyFont="1" applyFill="1" applyAlignment="1"/>
    <xf numFmtId="168" fontId="21" fillId="2" borderId="0" xfId="0" applyNumberFormat="1" applyFont="1" applyFill="1" applyBorder="1" applyAlignment="1">
      <alignment horizontal="center" vertical="center"/>
    </xf>
    <xf numFmtId="2" fontId="21" fillId="2" borderId="5" xfId="0" applyNumberFormat="1" applyFont="1" applyFill="1" applyBorder="1" applyAlignment="1">
      <alignment vertical="center" wrapText="1"/>
    </xf>
    <xf numFmtId="0" fontId="1" fillId="2" borderId="0" xfId="0" applyFont="1" applyFill="1" applyAlignment="1">
      <alignment horizontal="center" vertical="center" wrapText="1"/>
    </xf>
    <xf numFmtId="0" fontId="1" fillId="2" borderId="6" xfId="0" applyFont="1" applyFill="1" applyBorder="1" applyAlignment="1">
      <alignment horizontal="center" vertical="center" wrapText="1"/>
    </xf>
    <xf numFmtId="0" fontId="1" fillId="2" borderId="0" xfId="0" applyFont="1" applyFill="1" applyAlignment="1">
      <alignment vertical="center"/>
    </xf>
    <xf numFmtId="1" fontId="1" fillId="2" borderId="3" xfId="5" applyNumberFormat="1" applyFont="1" applyFill="1" applyBorder="1" applyAlignment="1">
      <alignment vertical="center" wrapText="1"/>
    </xf>
    <xf numFmtId="1" fontId="1" fillId="2" borderId="2" xfId="5" applyNumberFormat="1" applyFont="1" applyFill="1" applyBorder="1" applyAlignment="1">
      <alignment vertical="center" wrapText="1"/>
    </xf>
    <xf numFmtId="1" fontId="1" fillId="2" borderId="1" xfId="0" applyNumberFormat="1" applyFont="1" applyFill="1" applyBorder="1" applyAlignment="1">
      <alignment vertical="center" wrapText="1"/>
    </xf>
    <xf numFmtId="0" fontId="2" fillId="2" borderId="0" xfId="0" applyFont="1" applyFill="1" applyAlignment="1">
      <alignment vertical="center"/>
    </xf>
    <xf numFmtId="0" fontId="7" fillId="2" borderId="0" xfId="0" applyFont="1" applyFill="1" applyAlignment="1">
      <alignment horizontal="left" vertical="center"/>
    </xf>
    <xf numFmtId="49" fontId="1" fillId="2" borderId="1" xfId="0" applyNumberFormat="1" applyFont="1" applyFill="1" applyBorder="1" applyAlignment="1">
      <alignment horizontal="center" vertical="center" wrapText="1"/>
    </xf>
    <xf numFmtId="168" fontId="1" fillId="2" borderId="1" xfId="5" applyNumberFormat="1" applyFont="1" applyFill="1" applyBorder="1" applyAlignment="1">
      <alignment horizontal="righ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168" fontId="4" fillId="2" borderId="1" xfId="5" applyNumberFormat="1" applyFont="1" applyFill="1" applyBorder="1" applyAlignment="1">
      <alignment horizontal="right" vertical="center" wrapText="1"/>
    </xf>
    <xf numFmtId="0" fontId="2" fillId="2" borderId="0" xfId="0" applyFont="1" applyFill="1" applyAlignment="1">
      <alignment vertical="center" wrapText="1"/>
    </xf>
    <xf numFmtId="2" fontId="2" fillId="2" borderId="0" xfId="0" applyNumberFormat="1" applyFont="1" applyFill="1" applyAlignment="1">
      <alignment vertical="center"/>
    </xf>
    <xf numFmtId="2" fontId="7" fillId="2" borderId="0" xfId="0" applyNumberFormat="1" applyFont="1" applyFill="1" applyAlignment="1">
      <alignment vertical="center"/>
    </xf>
    <xf numFmtId="0" fontId="1" fillId="2" borderId="0" xfId="0" applyFont="1" applyFill="1" applyAlignment="1">
      <alignment horizontal="left" vertical="center"/>
    </xf>
    <xf numFmtId="168" fontId="1" fillId="2" borderId="1" xfId="5"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1" xfId="0" applyFont="1" applyFill="1" applyBorder="1" applyAlignment="1">
      <alignment vertical="center" wrapText="1"/>
    </xf>
    <xf numFmtId="168" fontId="4" fillId="2" borderId="1" xfId="5" applyNumberFormat="1" applyFont="1" applyFill="1" applyBorder="1" applyAlignment="1">
      <alignment horizontal="center" vertical="center" wrapText="1"/>
    </xf>
    <xf numFmtId="0" fontId="7" fillId="2" borderId="0" xfId="0" applyFont="1" applyFill="1" applyAlignment="1">
      <alignment vertical="center"/>
    </xf>
    <xf numFmtId="2" fontId="21" fillId="2" borderId="0" xfId="0" applyNumberFormat="1" applyFont="1" applyFill="1" applyBorder="1" applyAlignment="1">
      <alignment vertical="center" wrapText="1"/>
    </xf>
    <xf numFmtId="0" fontId="1" fillId="2" borderId="1" xfId="3" applyFont="1" applyFill="1" applyBorder="1" applyAlignment="1">
      <alignment horizontal="left" vertical="center" wrapText="1"/>
    </xf>
    <xf numFmtId="0" fontId="1" fillId="2" borderId="1" xfId="3" applyFont="1" applyFill="1" applyBorder="1" applyAlignment="1">
      <alignment horizontal="center" vertical="center" wrapText="1"/>
    </xf>
    <xf numFmtId="49" fontId="1" fillId="2" borderId="1" xfId="3" applyNumberFormat="1" applyFont="1" applyFill="1" applyBorder="1" applyAlignment="1">
      <alignment horizontal="center" vertical="center" wrapText="1"/>
    </xf>
    <xf numFmtId="165" fontId="1" fillId="2" borderId="1" xfId="5" applyFont="1" applyFill="1" applyBorder="1" applyAlignment="1">
      <alignment horizontal="left" vertical="center" wrapText="1"/>
    </xf>
    <xf numFmtId="0" fontId="1" fillId="2" borderId="0" xfId="0" applyFont="1" applyFill="1" applyAlignment="1">
      <alignment vertical="center" wrapText="1"/>
    </xf>
    <xf numFmtId="165" fontId="4" fillId="2" borderId="1" xfId="5" applyFont="1" applyFill="1" applyBorder="1" applyAlignment="1">
      <alignment horizontal="left" vertical="center" wrapText="1"/>
    </xf>
    <xf numFmtId="0" fontId="2" fillId="2" borderId="7"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justify" vertical="center"/>
    </xf>
    <xf numFmtId="0" fontId="2" fillId="2" borderId="0" xfId="0" applyFont="1" applyFill="1" applyAlignment="1">
      <alignment horizontal="justify" vertical="center"/>
    </xf>
    <xf numFmtId="0" fontId="1" fillId="2" borderId="1" xfId="0" applyFont="1" applyFill="1" applyBorder="1" applyAlignment="1">
      <alignment vertical="top" wrapText="1"/>
    </xf>
    <xf numFmtId="0" fontId="21" fillId="2" borderId="1" xfId="0" applyFont="1" applyFill="1" applyBorder="1" applyAlignment="1">
      <alignment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0" fontId="12" fillId="2" borderId="1" xfId="0" applyFont="1" applyFill="1" applyBorder="1" applyAlignment="1">
      <alignment vertical="top" wrapText="1"/>
    </xf>
    <xf numFmtId="169" fontId="1" fillId="2" borderId="1" xfId="5" applyNumberFormat="1" applyFont="1" applyFill="1" applyBorder="1" applyAlignment="1">
      <alignment vertical="top" wrapText="1"/>
    </xf>
    <xf numFmtId="0" fontId="20" fillId="2" borderId="1" xfId="0" applyFont="1" applyFill="1" applyBorder="1" applyAlignment="1">
      <alignment vertical="top" wrapText="1"/>
    </xf>
    <xf numFmtId="0" fontId="1" fillId="2" borderId="0" xfId="0" applyFont="1" applyFill="1" applyAlignment="1">
      <alignment horizontal="left" vertical="center" wrapText="1"/>
    </xf>
    <xf numFmtId="0" fontId="4" fillId="2" borderId="1" xfId="0" applyFont="1" applyFill="1" applyBorder="1" applyAlignment="1">
      <alignment wrapText="1"/>
    </xf>
    <xf numFmtId="0" fontId="7" fillId="2" borderId="1" xfId="0" applyFont="1" applyFill="1" applyBorder="1" applyAlignment="1">
      <alignment horizontal="center" wrapText="1"/>
    </xf>
    <xf numFmtId="169" fontId="4" fillId="2" borderId="1" xfId="5" applyNumberFormat="1" applyFont="1" applyFill="1" applyBorder="1" applyAlignment="1">
      <alignment horizontal="left" wrapText="1"/>
    </xf>
    <xf numFmtId="169" fontId="7" fillId="2" borderId="1" xfId="0" applyNumberFormat="1" applyFont="1" applyFill="1" applyBorder="1" applyAlignment="1"/>
    <xf numFmtId="165" fontId="2" fillId="2" borderId="0" xfId="0" applyNumberFormat="1" applyFont="1" applyFill="1" applyAlignment="1">
      <alignment vertical="center"/>
    </xf>
    <xf numFmtId="0" fontId="2" fillId="2" borderId="8" xfId="0" applyFont="1" applyFill="1" applyBorder="1" applyAlignment="1">
      <alignment vertical="center"/>
    </xf>
    <xf numFmtId="49" fontId="1" fillId="2" borderId="2" xfId="0" applyNumberFormat="1" applyFont="1" applyFill="1" applyBorder="1" applyAlignment="1">
      <alignment vertical="center" wrapText="1"/>
    </xf>
    <xf numFmtId="0" fontId="2" fillId="2" borderId="0" xfId="0" applyFont="1" applyFill="1" applyAlignment="1">
      <alignment horizontal="right" vertical="center" wrapText="1"/>
    </xf>
    <xf numFmtId="0" fontId="1" fillId="2" borderId="1" xfId="0" applyFont="1" applyFill="1" applyBorder="1" applyAlignment="1">
      <alignment horizontal="center" vertical="center" wrapText="1"/>
    </xf>
    <xf numFmtId="0" fontId="2" fillId="2" borderId="0" xfId="0" applyFont="1" applyFill="1" applyAlignment="1">
      <alignment horizontal="center" vertical="center"/>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10" fillId="2" borderId="1" xfId="0" applyFont="1" applyFill="1" applyBorder="1" applyAlignment="1">
      <alignment horizontal="center" vertical="center" wrapText="1"/>
    </xf>
    <xf numFmtId="0" fontId="10" fillId="2" borderId="0" xfId="0" applyFont="1" applyFill="1"/>
    <xf numFmtId="166" fontId="22" fillId="2" borderId="0" xfId="5" applyNumberFormat="1" applyFont="1" applyFill="1"/>
    <xf numFmtId="0" fontId="10" fillId="2" borderId="9" xfId="0" applyFont="1" applyFill="1" applyBorder="1"/>
    <xf numFmtId="0" fontId="13" fillId="2" borderId="0" xfId="0" applyFont="1" applyFill="1" applyBorder="1" applyAlignment="1">
      <alignment vertical="center"/>
    </xf>
    <xf numFmtId="0" fontId="1" fillId="2" borderId="0" xfId="0" applyFont="1" applyFill="1" applyBorder="1" applyAlignment="1">
      <alignment vertical="center" wrapText="1"/>
    </xf>
    <xf numFmtId="0" fontId="2" fillId="2" borderId="0" xfId="0" applyFont="1" applyFill="1" applyAlignment="1">
      <alignment horizontal="left" vertical="center"/>
    </xf>
    <xf numFmtId="0" fontId="21" fillId="2" borderId="2" xfId="0" applyFont="1" applyFill="1" applyBorder="1" applyAlignment="1">
      <alignment vertical="top" wrapText="1"/>
    </xf>
    <xf numFmtId="49" fontId="1" fillId="2" borderId="2" xfId="0" applyNumberFormat="1" applyFont="1" applyFill="1" applyBorder="1" applyAlignment="1">
      <alignment horizontal="center" vertical="top" wrapText="1"/>
    </xf>
    <xf numFmtId="0" fontId="1" fillId="2" borderId="2" xfId="0" applyFont="1" applyFill="1" applyBorder="1" applyAlignment="1">
      <alignment horizontal="center" vertical="top"/>
    </xf>
    <xf numFmtId="169" fontId="1" fillId="2" borderId="2" xfId="5" applyNumberFormat="1" applyFont="1" applyFill="1" applyBorder="1" applyAlignment="1">
      <alignment horizontal="center" vertical="top" wrapText="1"/>
    </xf>
    <xf numFmtId="0" fontId="20" fillId="2" borderId="3" xfId="0" applyFont="1" applyFill="1" applyBorder="1" applyAlignment="1">
      <alignment vertical="top" wrapText="1"/>
    </xf>
    <xf numFmtId="49" fontId="1" fillId="2" borderId="3" xfId="0" applyNumberFormat="1" applyFont="1" applyFill="1" applyBorder="1" applyAlignment="1">
      <alignment horizontal="center" vertical="top" wrapText="1"/>
    </xf>
    <xf numFmtId="0" fontId="1" fillId="2" borderId="3" xfId="0" applyFont="1" applyFill="1" applyBorder="1" applyAlignment="1">
      <alignment horizontal="center" vertical="top"/>
    </xf>
    <xf numFmtId="169" fontId="1" fillId="2" borderId="3" xfId="5" applyNumberFormat="1" applyFont="1" applyFill="1" applyBorder="1" applyAlignment="1">
      <alignment vertical="top" wrapText="1"/>
    </xf>
    <xf numFmtId="1" fontId="1" fillId="2" borderId="1" xfId="5" applyNumberFormat="1" applyFont="1" applyFill="1" applyBorder="1" applyAlignment="1">
      <alignment horizontal="center" vertical="center" wrapText="1"/>
    </xf>
    <xf numFmtId="171" fontId="1" fillId="2" borderId="1" xfId="5" applyNumberFormat="1" applyFont="1" applyFill="1" applyBorder="1" applyAlignment="1">
      <alignment vertical="center" wrapText="1"/>
    </xf>
    <xf numFmtId="0" fontId="1" fillId="2" borderId="1" xfId="0" applyFont="1" applyFill="1" applyBorder="1" applyAlignment="1">
      <alignment horizontal="center" vertical="center" wrapText="1"/>
    </xf>
    <xf numFmtId="0" fontId="1" fillId="0" borderId="0" xfId="0" applyFont="1" applyAlignment="1">
      <alignment horizontal="center"/>
    </xf>
    <xf numFmtId="0" fontId="1" fillId="0" borderId="0" xfId="0" applyFont="1"/>
    <xf numFmtId="0" fontId="1" fillId="0" borderId="0" xfId="0" applyFont="1" applyAlignment="1">
      <alignment horizontal="left"/>
    </xf>
    <xf numFmtId="0" fontId="2" fillId="0" borderId="0" xfId="0" applyFont="1" applyAlignment="1">
      <alignment horizontal="left" vertical="center"/>
    </xf>
    <xf numFmtId="0" fontId="1" fillId="2" borderId="1" xfId="0" applyFont="1" applyFill="1" applyBorder="1" applyAlignment="1">
      <alignment vertical="center" wrapText="1"/>
    </xf>
    <xf numFmtId="168" fontId="1" fillId="2" borderId="10" xfId="5" applyNumberFormat="1" applyFont="1" applyFill="1" applyBorder="1" applyAlignment="1">
      <alignment horizontal="right" vertical="center" wrapText="1"/>
    </xf>
    <xf numFmtId="168" fontId="1" fillId="2" borderId="3" xfId="5" applyNumberFormat="1" applyFont="1" applyFill="1" applyBorder="1" applyAlignment="1">
      <alignment horizontal="right" vertical="center" wrapText="1"/>
    </xf>
    <xf numFmtId="168" fontId="21" fillId="0" borderId="1" xfId="0" applyNumberFormat="1" applyFont="1" applyBorder="1" applyAlignment="1">
      <alignment horizontal="center" vertical="center" wrapText="1"/>
    </xf>
    <xf numFmtId="0" fontId="1" fillId="2" borderId="0" xfId="0" applyFont="1" applyFill="1" applyAlignment="1">
      <alignment horizontal="center"/>
    </xf>
    <xf numFmtId="0" fontId="1" fillId="2" borderId="1" xfId="0" applyFont="1" applyFill="1" applyBorder="1" applyAlignment="1">
      <alignment horizontal="center" vertical="center" wrapText="1"/>
    </xf>
    <xf numFmtId="0" fontId="1" fillId="2" borderId="0" xfId="0" applyFont="1" applyFill="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13" fillId="2" borderId="1" xfId="0" applyFont="1" applyFill="1" applyBorder="1" applyAlignment="1">
      <alignment vertical="center" wrapText="1"/>
    </xf>
    <xf numFmtId="168" fontId="4" fillId="2" borderId="10" xfId="5" applyNumberFormat="1" applyFont="1" applyFill="1" applyBorder="1" applyAlignment="1">
      <alignment horizontal="right" vertical="center" wrapText="1"/>
    </xf>
    <xf numFmtId="168" fontId="1" fillId="2" borderId="1" xfId="0" applyNumberFormat="1" applyFont="1" applyFill="1" applyBorder="1" applyAlignment="1">
      <alignment horizontal="center" vertical="top" wrapText="1"/>
    </xf>
    <xf numFmtId="168" fontId="1" fillId="2" borderId="2" xfId="0" applyNumberFormat="1" applyFont="1" applyFill="1" applyBorder="1" applyAlignment="1">
      <alignment horizontal="center" vertical="top" wrapText="1"/>
    </xf>
    <xf numFmtId="168" fontId="4" fillId="2" borderId="1" xfId="5" applyNumberFormat="1" applyFont="1" applyFill="1" applyBorder="1" applyAlignment="1">
      <alignment horizontal="center" wrapText="1"/>
    </xf>
    <xf numFmtId="0" fontId="1" fillId="2" borderId="2" xfId="0" applyFont="1" applyFill="1" applyBorder="1" applyAlignment="1">
      <alignment horizontal="left" vertical="top" wrapText="1"/>
    </xf>
    <xf numFmtId="169" fontId="1" fillId="2" borderId="2" xfId="5" applyNumberFormat="1" applyFont="1" applyFill="1" applyBorder="1" applyAlignment="1">
      <alignment vertical="top" wrapText="1"/>
    </xf>
    <xf numFmtId="0" fontId="1" fillId="2" borderId="1" xfId="0" applyFont="1" applyFill="1" applyBorder="1" applyAlignment="1">
      <alignment horizontal="center" vertical="center" wrapText="1"/>
    </xf>
    <xf numFmtId="168" fontId="2" fillId="2" borderId="0" xfId="0" applyNumberFormat="1" applyFont="1" applyFill="1" applyAlignment="1">
      <alignment vertical="center"/>
    </xf>
    <xf numFmtId="166" fontId="1" fillId="2" borderId="1" xfId="0" applyNumberFormat="1" applyFont="1" applyFill="1" applyBorder="1" applyAlignment="1">
      <alignment vertical="top" wrapText="1"/>
    </xf>
    <xf numFmtId="166" fontId="4" fillId="2" borderId="1" xfId="0" applyNumberFormat="1" applyFont="1" applyFill="1" applyBorder="1" applyAlignment="1">
      <alignment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8" fillId="2" borderId="1" xfId="0" applyFont="1" applyFill="1" applyBorder="1" applyAlignment="1">
      <alignment vertical="top" wrapText="1"/>
    </xf>
    <xf numFmtId="0" fontId="1" fillId="2" borderId="1" xfId="0" applyNumberFormat="1" applyFont="1" applyFill="1" applyBorder="1" applyAlignment="1">
      <alignment horizontal="left" vertical="center" wrapText="1"/>
    </xf>
    <xf numFmtId="172" fontId="3" fillId="0" borderId="11" xfId="0" applyNumberFormat="1" applyFont="1" applyBorder="1" applyAlignment="1" applyProtection="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1" applyFont="1" applyFill="1" applyBorder="1" applyAlignment="1">
      <alignment horizontal="center" vertical="center" wrapText="1"/>
    </xf>
    <xf numFmtId="0" fontId="1" fillId="2" borderId="1" xfId="0" applyFont="1" applyFill="1" applyBorder="1" applyAlignment="1">
      <alignment vertical="center" wrapText="1"/>
    </xf>
    <xf numFmtId="0" fontId="2" fillId="2" borderId="0" xfId="0" applyFont="1" applyFill="1" applyAlignment="1">
      <alignment horizontal="left" vertical="center"/>
    </xf>
    <xf numFmtId="0" fontId="1" fillId="2" borderId="1" xfId="0" applyFont="1" applyFill="1" applyBorder="1" applyAlignment="1">
      <alignment horizontal="center" vertical="center" wrapText="1"/>
    </xf>
    <xf numFmtId="0" fontId="1" fillId="2" borderId="1" xfId="1" applyFont="1" applyFill="1" applyBorder="1" applyAlignment="1">
      <alignment horizontal="center" vertical="center" wrapText="1"/>
    </xf>
    <xf numFmtId="0" fontId="1" fillId="2" borderId="1" xfId="0" applyFont="1" applyFill="1" applyBorder="1" applyAlignment="1">
      <alignment vertical="center" wrapText="1"/>
    </xf>
    <xf numFmtId="0" fontId="1" fillId="3" borderId="0" xfId="0" applyFont="1" applyFill="1"/>
    <xf numFmtId="0" fontId="1" fillId="4" borderId="0" xfId="0" applyFont="1" applyFill="1"/>
    <xf numFmtId="0" fontId="1" fillId="4" borderId="0" xfId="0" applyFont="1" applyFill="1" applyAlignment="1">
      <alignment vertical="center"/>
    </xf>
    <xf numFmtId="0" fontId="3" fillId="5" borderId="1" xfId="0" applyFont="1" applyFill="1" applyBorder="1" applyAlignment="1">
      <alignment vertical="center" wrapText="1"/>
    </xf>
    <xf numFmtId="0" fontId="3" fillId="5" borderId="1" xfId="0" applyFont="1" applyFill="1" applyBorder="1" applyAlignment="1">
      <alignment horizontal="center" vertical="center" wrapText="1"/>
    </xf>
    <xf numFmtId="168" fontId="3" fillId="5" borderId="1" xfId="0" applyNumberFormat="1" applyFont="1" applyFill="1" applyBorder="1" applyAlignment="1">
      <alignment horizontal="center" vertical="center" wrapText="1"/>
    </xf>
    <xf numFmtId="168" fontId="4" fillId="5" borderId="1" xfId="5" applyNumberFormat="1" applyFont="1" applyFill="1" applyBorder="1" applyAlignment="1">
      <alignment vertical="center" wrapText="1"/>
    </xf>
    <xf numFmtId="0" fontId="4" fillId="5" borderId="1" xfId="0" applyFont="1" applyFill="1" applyBorder="1" applyAlignment="1">
      <alignment vertical="center" wrapText="1"/>
    </xf>
    <xf numFmtId="0" fontId="2" fillId="3" borderId="0" xfId="0" applyFont="1" applyFill="1"/>
    <xf numFmtId="168" fontId="4" fillId="6" borderId="1" xfId="5" applyNumberFormat="1" applyFont="1" applyFill="1" applyBorder="1" applyAlignment="1">
      <alignment vertical="center" wrapText="1"/>
    </xf>
    <xf numFmtId="168" fontId="4" fillId="6" borderId="1" xfId="0" applyNumberFormat="1" applyFont="1" applyFill="1" applyBorder="1" applyAlignment="1">
      <alignment vertical="center" wrapText="1"/>
    </xf>
    <xf numFmtId="166" fontId="2" fillId="2" borderId="1" xfId="5" applyNumberFormat="1" applyFont="1" applyFill="1" applyBorder="1"/>
    <xf numFmtId="166" fontId="7" fillId="2" borderId="1" xfId="5" applyNumberFormat="1" applyFont="1" applyFill="1" applyBorder="1"/>
    <xf numFmtId="170" fontId="1" fillId="2" borderId="1" xfId="5"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xf>
    <xf numFmtId="0" fontId="20" fillId="2" borderId="1" xfId="0" applyFont="1" applyFill="1" applyBorder="1" applyAlignment="1">
      <alignment vertical="center" wrapText="1"/>
    </xf>
    <xf numFmtId="0" fontId="21" fillId="2" borderId="1" xfId="0" applyFont="1" applyFill="1" applyBorder="1" applyAlignment="1">
      <alignment vertical="center" wrapText="1"/>
    </xf>
    <xf numFmtId="0" fontId="21" fillId="2" borderId="2" xfId="0" applyFont="1" applyFill="1" applyBorder="1" applyAlignment="1">
      <alignment vertical="center" wrapText="1"/>
    </xf>
    <xf numFmtId="0" fontId="0" fillId="2" borderId="1" xfId="0" applyFill="1" applyBorder="1" applyAlignment="1">
      <alignment vertical="center" wrapText="1"/>
    </xf>
    <xf numFmtId="0" fontId="9"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168" fontId="1" fillId="2" borderId="1" xfId="0" applyNumberFormat="1" applyFont="1" applyFill="1" applyBorder="1" applyAlignment="1">
      <alignment vertical="center" wrapText="1"/>
    </xf>
    <xf numFmtId="168" fontId="1" fillId="2" borderId="1" xfId="1" applyNumberFormat="1" applyFont="1" applyFill="1" applyBorder="1" applyAlignment="1">
      <alignment vertical="center" wrapText="1"/>
    </xf>
    <xf numFmtId="168" fontId="1" fillId="2" borderId="1" xfId="0" applyNumberFormat="1" applyFont="1" applyFill="1" applyBorder="1" applyAlignment="1">
      <alignment wrapText="1"/>
    </xf>
    <xf numFmtId="0" fontId="3" fillId="2" borderId="1" xfId="0" applyFont="1" applyFill="1" applyBorder="1" applyAlignment="1">
      <alignmen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168" fontId="1" fillId="0" borderId="1" xfId="0" applyNumberFormat="1" applyFont="1" applyFill="1" applyBorder="1" applyAlignment="1">
      <alignment vertical="center" wrapText="1"/>
    </xf>
    <xf numFmtId="168" fontId="3" fillId="0" borderId="1" xfId="5" applyNumberFormat="1" applyFont="1" applyFill="1" applyBorder="1" applyAlignment="1">
      <alignment vertical="center" wrapText="1"/>
    </xf>
    <xf numFmtId="168" fontId="1" fillId="0" borderId="1" xfId="1" applyNumberFormat="1" applyFont="1" applyFill="1" applyBorder="1" applyAlignment="1">
      <alignment vertical="center" wrapText="1"/>
    </xf>
    <xf numFmtId="168" fontId="1" fillId="0" borderId="1" xfId="0" applyNumberFormat="1" applyFont="1" applyFill="1" applyBorder="1" applyAlignment="1">
      <alignment wrapText="1"/>
    </xf>
    <xf numFmtId="168" fontId="1" fillId="0" borderId="1" xfId="5" applyNumberFormat="1" applyFont="1" applyFill="1" applyBorder="1" applyAlignment="1">
      <alignment vertical="center" wrapText="1"/>
    </xf>
    <xf numFmtId="168" fontId="1" fillId="0" borderId="1" xfId="5" applyNumberFormat="1" applyFont="1" applyFill="1" applyBorder="1" applyAlignment="1">
      <alignment wrapText="1"/>
    </xf>
    <xf numFmtId="0" fontId="2" fillId="0" borderId="0" xfId="0" applyFont="1" applyFill="1"/>
    <xf numFmtId="0" fontId="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168" fontId="24" fillId="6" borderId="1" xfId="5" applyNumberFormat="1" applyFont="1" applyFill="1" applyBorder="1" applyAlignment="1">
      <alignment vertical="center" wrapText="1"/>
    </xf>
    <xf numFmtId="1"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4" fillId="0" borderId="1" xfId="0" applyFont="1" applyFill="1" applyBorder="1" applyAlignment="1">
      <alignment horizontal="left" vertical="center" wrapText="1"/>
    </xf>
    <xf numFmtId="171" fontId="1" fillId="0" borderId="1" xfId="5" applyNumberFormat="1" applyFont="1" applyFill="1" applyBorder="1" applyAlignment="1">
      <alignment vertical="center" wrapText="1"/>
    </xf>
    <xf numFmtId="165" fontId="1" fillId="0" borderId="1" xfId="5"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168" fontId="1" fillId="0" borderId="1" xfId="6" applyNumberFormat="1" applyFont="1" applyFill="1" applyBorder="1" applyAlignment="1">
      <alignment horizontal="center" vertical="center" wrapText="1"/>
    </xf>
    <xf numFmtId="168" fontId="1" fillId="0" borderId="1" xfId="5"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Alignment="1">
      <alignment vertical="center"/>
    </xf>
    <xf numFmtId="168" fontId="4" fillId="7" borderId="1" xfId="5" applyNumberFormat="1" applyFont="1" applyFill="1" applyBorder="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68" fontId="1" fillId="2" borderId="1" xfId="0" applyNumberFormat="1" applyFont="1" applyFill="1" applyBorder="1" applyAlignment="1">
      <alignment vertical="top" wrapText="1"/>
    </xf>
    <xf numFmtId="168" fontId="1" fillId="2" borderId="3" xfId="0" applyNumberFormat="1" applyFont="1" applyFill="1" applyBorder="1" applyAlignment="1">
      <alignment horizontal="center" vertical="top" wrapText="1"/>
    </xf>
    <xf numFmtId="174" fontId="1" fillId="2" borderId="1" xfId="5" applyNumberFormat="1" applyFont="1" applyFill="1" applyBorder="1" applyAlignment="1">
      <alignment vertical="center" wrapText="1"/>
    </xf>
    <xf numFmtId="174" fontId="4" fillId="2" borderId="1" xfId="5" applyNumberFormat="1" applyFont="1" applyFill="1" applyBorder="1" applyAlignment="1">
      <alignment horizontal="right" vertical="center" wrapText="1"/>
    </xf>
    <xf numFmtId="166" fontId="1" fillId="2" borderId="1" xfId="5" applyNumberFormat="1" applyFont="1" applyFill="1" applyBorder="1" applyAlignment="1">
      <alignment vertical="top" wrapText="1"/>
    </xf>
    <xf numFmtId="0" fontId="2" fillId="2" borderId="0" xfId="0" applyFont="1" applyFill="1" applyAlignment="1">
      <alignment horizontal="left" vertical="center" wrapText="1"/>
    </xf>
    <xf numFmtId="0" fontId="1" fillId="2" borderId="1" xfId="0" applyFont="1" applyFill="1" applyBorder="1" applyAlignment="1">
      <alignment horizontal="center" vertical="center" wrapText="1"/>
    </xf>
    <xf numFmtId="0" fontId="2" fillId="2" borderId="0" xfId="0" applyFont="1" applyFill="1" applyAlignment="1">
      <alignment horizontal="center" vertical="center"/>
    </xf>
    <xf numFmtId="0" fontId="1" fillId="2" borderId="1" xfId="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3" fillId="2" borderId="1" xfId="0" applyFont="1" applyFill="1" applyBorder="1" applyAlignment="1">
      <alignment vertical="center" wrapText="1"/>
    </xf>
    <xf numFmtId="0" fontId="1" fillId="2" borderId="1" xfId="0" applyFont="1" applyFill="1" applyBorder="1" applyAlignment="1">
      <alignment vertical="center" wrapText="1"/>
    </xf>
    <xf numFmtId="0" fontId="1" fillId="2" borderId="0" xfId="0" applyFont="1" applyFill="1" applyAlignment="1">
      <alignment horizontal="center"/>
    </xf>
    <xf numFmtId="0" fontId="2" fillId="2" borderId="0" xfId="0" applyFont="1" applyFill="1" applyAlignment="1">
      <alignment horizontal="center" vertical="center" wrapText="1"/>
    </xf>
    <xf numFmtId="0" fontId="4" fillId="2" borderId="6" xfId="4" applyFont="1" applyFill="1" applyBorder="1" applyAlignment="1">
      <alignment horizontal="left" vertical="center" wrapText="1"/>
    </xf>
    <xf numFmtId="0" fontId="4" fillId="2" borderId="5" xfId="4" applyFont="1" applyFill="1" applyBorder="1" applyAlignment="1">
      <alignment horizontal="left" vertical="center" wrapText="1"/>
    </xf>
    <xf numFmtId="0" fontId="4" fillId="2" borderId="10" xfId="4" applyFont="1" applyFill="1" applyBorder="1" applyAlignment="1">
      <alignment horizontal="left"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4" fillId="2" borderId="1" xfId="4" applyFont="1" applyFill="1" applyBorder="1" applyAlignment="1">
      <alignment horizontal="left" vertical="center" wrapText="1"/>
    </xf>
    <xf numFmtId="0" fontId="6" fillId="2" borderId="6" xfId="3" applyFont="1" applyFill="1" applyBorder="1" applyAlignment="1">
      <alignment horizontal="left" vertical="center" wrapText="1"/>
    </xf>
    <xf numFmtId="0" fontId="6" fillId="2" borderId="5" xfId="3" applyFont="1" applyFill="1" applyBorder="1" applyAlignment="1">
      <alignment horizontal="left" vertical="center" wrapText="1"/>
    </xf>
    <xf numFmtId="0" fontId="6" fillId="2" borderId="10" xfId="3"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8" fillId="2" borderId="1" xfId="0" applyFont="1" applyFill="1" applyBorder="1" applyAlignment="1">
      <alignment vertical="top" wrapText="1"/>
    </xf>
    <xf numFmtId="0" fontId="6" fillId="2" borderId="6"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xf>
    <xf numFmtId="0" fontId="3" fillId="2" borderId="6" xfId="4" applyFont="1" applyFill="1" applyBorder="1" applyAlignment="1">
      <alignment horizontal="left" vertical="center" wrapText="1"/>
    </xf>
    <xf numFmtId="0" fontId="3" fillId="2" borderId="5" xfId="4" applyFont="1" applyFill="1" applyBorder="1" applyAlignment="1">
      <alignment horizontal="left" vertical="center" wrapText="1"/>
    </xf>
    <xf numFmtId="0" fontId="3" fillId="2" borderId="10" xfId="4"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1" fillId="2" borderId="6" xfId="0" applyFont="1" applyFill="1" applyBorder="1" applyAlignment="1">
      <alignment horizontal="left" vertical="center" wrapText="1"/>
    </xf>
    <xf numFmtId="0" fontId="20" fillId="2" borderId="6" xfId="0" applyFont="1" applyFill="1" applyBorder="1" applyAlignment="1">
      <alignment horizontal="left" wrapText="1"/>
    </xf>
    <xf numFmtId="0" fontId="20" fillId="2" borderId="5" xfId="0" applyFont="1" applyFill="1" applyBorder="1" applyAlignment="1">
      <alignment horizontal="left" wrapText="1"/>
    </xf>
    <xf numFmtId="0" fontId="20" fillId="2" borderId="10" xfId="0" applyFont="1" applyFill="1" applyBorder="1" applyAlignment="1">
      <alignment horizontal="left" wrapText="1"/>
    </xf>
    <xf numFmtId="0" fontId="3"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3" xfId="0" applyFont="1" applyFill="1" applyBorder="1" applyAlignment="1">
      <alignment horizontal="center" vertical="top" wrapText="1"/>
    </xf>
    <xf numFmtId="0" fontId="1" fillId="2" borderId="2"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3"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1" xfId="0" applyFont="1" applyFill="1" applyBorder="1" applyAlignment="1">
      <alignment vertical="top" wrapText="1"/>
    </xf>
    <xf numFmtId="0" fontId="3" fillId="2" borderId="1" xfId="0" applyFont="1" applyFill="1" applyBorder="1" applyAlignment="1">
      <alignment horizontal="center" vertical="top" wrapText="1"/>
    </xf>
    <xf numFmtId="0" fontId="1" fillId="2" borderId="2" xfId="0" applyFont="1" applyFill="1" applyBorder="1" applyAlignment="1">
      <alignment horizontal="left" wrapText="1"/>
    </xf>
    <xf numFmtId="0" fontId="1" fillId="2" borderId="4" xfId="0" applyFont="1" applyFill="1" applyBorder="1" applyAlignment="1">
      <alignment horizontal="left" wrapText="1"/>
    </xf>
    <xf numFmtId="0" fontId="1" fillId="2" borderId="3" xfId="0" applyFont="1" applyFill="1" applyBorder="1" applyAlignment="1">
      <alignment horizontal="left" wrapText="1"/>
    </xf>
    <xf numFmtId="173" fontId="3" fillId="2" borderId="2" xfId="0" applyNumberFormat="1" applyFont="1" applyFill="1" applyBorder="1" applyAlignment="1">
      <alignment horizontal="center" vertical="top" wrapText="1"/>
    </xf>
    <xf numFmtId="173" fontId="3" fillId="2" borderId="4" xfId="0" applyNumberFormat="1" applyFont="1" applyFill="1" applyBorder="1" applyAlignment="1">
      <alignment horizontal="center" vertical="top" wrapText="1"/>
    </xf>
    <xf numFmtId="173" fontId="3" fillId="2" borderId="3" xfId="0" applyNumberFormat="1" applyFont="1" applyFill="1" applyBorder="1" applyAlignment="1">
      <alignment horizontal="center" vertical="top" wrapText="1"/>
    </xf>
    <xf numFmtId="0" fontId="2" fillId="2" borderId="0" xfId="0" applyFont="1" applyFill="1" applyAlignment="1">
      <alignment horizontal="left" vertical="center"/>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3" xfId="0" applyFont="1" applyFill="1" applyBorder="1" applyAlignment="1">
      <alignment horizontal="center" vertical="top" wrapText="1"/>
    </xf>
    <xf numFmtId="2" fontId="1" fillId="2" borderId="2" xfId="0" applyNumberFormat="1" applyFont="1" applyFill="1" applyBorder="1" applyAlignment="1">
      <alignment horizontal="center" vertical="top" wrapText="1"/>
    </xf>
    <xf numFmtId="2" fontId="1" fillId="2" borderId="4" xfId="0" applyNumberFormat="1" applyFont="1" applyFill="1" applyBorder="1" applyAlignment="1">
      <alignment horizontal="center" vertical="top" wrapText="1"/>
    </xf>
    <xf numFmtId="2" fontId="1" fillId="2" borderId="3" xfId="0" applyNumberFormat="1" applyFont="1" applyFill="1" applyBorder="1" applyAlignment="1">
      <alignment horizontal="center" vertical="top" wrapText="1"/>
    </xf>
  </cellXfs>
  <cellStyles count="7">
    <cellStyle name="Гиперссылка" xfId="1" builtinId="8"/>
    <cellStyle name="Денежный [0]" xfId="2" builtinId="7"/>
    <cellStyle name="Обычный" xfId="0" builtinId="0"/>
    <cellStyle name="Обычный 2" xfId="3"/>
    <cellStyle name="Обычный 3" xfId="4"/>
    <cellStyle name="Финансовый" xfId="5" builtinId="3"/>
    <cellStyle name="Финансовый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25"/>
  <sheetViews>
    <sheetView view="pageBreakPreview" zoomScaleNormal="70" zoomScaleSheetLayoutView="100" workbookViewId="0">
      <selection activeCell="N15" sqref="N15"/>
    </sheetView>
  </sheetViews>
  <sheetFormatPr defaultRowHeight="15.75" outlineLevelRow="1" x14ac:dyDescent="0.25"/>
  <cols>
    <col min="1" max="1" width="6.375" style="17" customWidth="1"/>
    <col min="2" max="2" width="24.375" style="18" customWidth="1"/>
    <col min="3" max="3" width="11.75" style="18" customWidth="1"/>
    <col min="4" max="4" width="10.125" style="18" customWidth="1"/>
    <col min="5" max="6" width="9.25" style="18" customWidth="1"/>
    <col min="7" max="8" width="8.5" style="18" customWidth="1"/>
    <col min="9" max="10" width="10.25" style="18" customWidth="1"/>
    <col min="11" max="12" width="10.25" style="166" customWidth="1"/>
    <col min="13" max="15" width="11" style="18" customWidth="1"/>
    <col min="16" max="16384" width="9" style="18"/>
  </cols>
  <sheetData>
    <row r="1" spans="1:16" ht="18.75" x14ac:dyDescent="0.25">
      <c r="A1" s="135"/>
      <c r="J1" s="162" t="s">
        <v>10</v>
      </c>
      <c r="K1" s="162"/>
      <c r="L1" s="162"/>
      <c r="M1" s="162"/>
      <c r="N1" s="162"/>
      <c r="O1" s="162"/>
      <c r="P1" s="162"/>
    </row>
    <row r="2" spans="1:16" ht="56.25" customHeight="1" x14ac:dyDescent="0.25">
      <c r="J2" s="225" t="s">
        <v>177</v>
      </c>
      <c r="K2" s="225"/>
      <c r="L2" s="225"/>
      <c r="M2" s="225"/>
      <c r="N2" s="225"/>
      <c r="O2" s="225"/>
      <c r="P2" s="66"/>
    </row>
    <row r="3" spans="1:16" x14ac:dyDescent="0.25">
      <c r="K3" s="18"/>
      <c r="L3" s="18"/>
    </row>
    <row r="4" spans="1:16" x14ac:dyDescent="0.25">
      <c r="K4" s="18"/>
      <c r="L4" s="18"/>
    </row>
    <row r="5" spans="1:16" ht="18.75" x14ac:dyDescent="0.25">
      <c r="A5" s="227" t="s">
        <v>1</v>
      </c>
      <c r="B5" s="227"/>
      <c r="C5" s="227"/>
      <c r="D5" s="227"/>
      <c r="E5" s="227"/>
      <c r="F5" s="227"/>
      <c r="G5" s="227"/>
      <c r="H5" s="227"/>
      <c r="I5" s="227"/>
      <c r="J5" s="227"/>
      <c r="K5" s="227"/>
      <c r="L5" s="227"/>
      <c r="M5" s="227"/>
      <c r="N5" s="227"/>
      <c r="O5" s="227"/>
    </row>
    <row r="6" spans="1:16" ht="18.75" x14ac:dyDescent="0.25">
      <c r="A6" s="227" t="s">
        <v>9</v>
      </c>
      <c r="B6" s="227"/>
      <c r="C6" s="227"/>
      <c r="D6" s="227"/>
      <c r="E6" s="227"/>
      <c r="F6" s="227"/>
      <c r="G6" s="227"/>
      <c r="H6" s="227"/>
      <c r="I6" s="227"/>
      <c r="J6" s="227"/>
      <c r="K6" s="227"/>
      <c r="L6" s="227"/>
      <c r="M6" s="227"/>
      <c r="N6" s="227"/>
      <c r="O6" s="227"/>
    </row>
    <row r="7" spans="1:16" ht="18.75" x14ac:dyDescent="0.25">
      <c r="A7" s="227" t="s">
        <v>7</v>
      </c>
      <c r="B7" s="227"/>
      <c r="C7" s="227"/>
      <c r="D7" s="227"/>
      <c r="E7" s="227"/>
      <c r="F7" s="227"/>
      <c r="G7" s="227"/>
      <c r="H7" s="227"/>
      <c r="I7" s="227"/>
      <c r="J7" s="227"/>
      <c r="K7" s="227"/>
      <c r="L7" s="227"/>
      <c r="M7" s="227"/>
      <c r="N7" s="227"/>
      <c r="O7" s="227"/>
    </row>
    <row r="8" spans="1:16" ht="18.75" x14ac:dyDescent="0.25">
      <c r="A8" s="227" t="s">
        <v>8</v>
      </c>
      <c r="B8" s="227"/>
      <c r="C8" s="227"/>
      <c r="D8" s="227"/>
      <c r="E8" s="227"/>
      <c r="F8" s="227"/>
      <c r="G8" s="227"/>
      <c r="H8" s="227"/>
      <c r="I8" s="227"/>
      <c r="J8" s="227"/>
      <c r="K8" s="227"/>
      <c r="L8" s="227"/>
      <c r="M8" s="227"/>
      <c r="N8" s="227"/>
      <c r="O8" s="227"/>
    </row>
    <row r="9" spans="1:16" ht="18.75" x14ac:dyDescent="0.25">
      <c r="A9" s="19"/>
      <c r="K9" s="18"/>
      <c r="L9" s="18"/>
    </row>
    <row r="10" spans="1:16" x14ac:dyDescent="0.25">
      <c r="A10" s="226" t="s">
        <v>19</v>
      </c>
      <c r="B10" s="226" t="s">
        <v>4</v>
      </c>
      <c r="C10" s="226" t="s">
        <v>2</v>
      </c>
      <c r="D10" s="226" t="s">
        <v>68</v>
      </c>
      <c r="E10" s="226" t="s">
        <v>5</v>
      </c>
      <c r="F10" s="226"/>
      <c r="G10" s="226"/>
      <c r="H10" s="226"/>
      <c r="I10" s="226"/>
      <c r="J10" s="226"/>
      <c r="K10" s="226"/>
      <c r="L10" s="226"/>
      <c r="M10" s="226"/>
      <c r="N10" s="226"/>
      <c r="O10" s="226"/>
    </row>
    <row r="11" spans="1:16" ht="52.5" customHeight="1" x14ac:dyDescent="0.25">
      <c r="A11" s="226"/>
      <c r="B11" s="226"/>
      <c r="C11" s="226"/>
      <c r="D11" s="226"/>
      <c r="E11" s="226" t="s">
        <v>56</v>
      </c>
      <c r="F11" s="226" t="s">
        <v>57</v>
      </c>
      <c r="G11" s="228" t="s">
        <v>60</v>
      </c>
      <c r="H11" s="226" t="s">
        <v>53</v>
      </c>
      <c r="I11" s="226" t="s">
        <v>54</v>
      </c>
      <c r="J11" s="226" t="s">
        <v>55</v>
      </c>
      <c r="K11" s="229" t="s">
        <v>58</v>
      </c>
      <c r="L11" s="229" t="s">
        <v>243</v>
      </c>
      <c r="M11" s="226" t="s">
        <v>6</v>
      </c>
      <c r="N11" s="226"/>
      <c r="O11" s="226"/>
    </row>
    <row r="12" spans="1:16" x14ac:dyDescent="0.25">
      <c r="A12" s="226"/>
      <c r="B12" s="226"/>
      <c r="C12" s="226"/>
      <c r="D12" s="226"/>
      <c r="E12" s="226"/>
      <c r="F12" s="226"/>
      <c r="G12" s="228"/>
      <c r="H12" s="226"/>
      <c r="I12" s="226"/>
      <c r="J12" s="226"/>
      <c r="K12" s="230"/>
      <c r="L12" s="230"/>
      <c r="M12" s="186">
        <v>2022</v>
      </c>
      <c r="N12" s="186">
        <f>M12+1</f>
        <v>2023</v>
      </c>
      <c r="O12" s="219" t="s">
        <v>240</v>
      </c>
    </row>
    <row r="13" spans="1:16" x14ac:dyDescent="0.25">
      <c r="A13" s="2">
        <v>1</v>
      </c>
      <c r="B13" s="186">
        <v>2</v>
      </c>
      <c r="C13" s="186">
        <v>3</v>
      </c>
      <c r="D13" s="186">
        <v>4</v>
      </c>
      <c r="E13" s="186">
        <v>5</v>
      </c>
      <c r="F13" s="186">
        <v>6</v>
      </c>
      <c r="G13" s="186">
        <v>7</v>
      </c>
      <c r="H13" s="186">
        <v>8</v>
      </c>
      <c r="I13" s="186">
        <v>9</v>
      </c>
      <c r="J13" s="186">
        <v>10</v>
      </c>
      <c r="K13" s="186">
        <v>11</v>
      </c>
      <c r="L13" s="186">
        <v>12</v>
      </c>
      <c r="M13" s="186">
        <v>13</v>
      </c>
      <c r="N13" s="186">
        <v>14</v>
      </c>
      <c r="O13" s="186">
        <v>15</v>
      </c>
    </row>
    <row r="14" spans="1:16" x14ac:dyDescent="0.25">
      <c r="A14" s="2">
        <v>1</v>
      </c>
      <c r="B14" s="236" t="s">
        <v>267</v>
      </c>
      <c r="C14" s="237"/>
      <c r="D14" s="237"/>
      <c r="E14" s="237"/>
      <c r="F14" s="237"/>
      <c r="G14" s="237"/>
      <c r="H14" s="237"/>
      <c r="I14" s="237"/>
      <c r="J14" s="237"/>
      <c r="K14" s="237"/>
      <c r="L14" s="237"/>
      <c r="M14" s="237"/>
      <c r="N14" s="237"/>
      <c r="O14" s="237"/>
    </row>
    <row r="15" spans="1:16" ht="157.5" customHeight="1" x14ac:dyDescent="0.25">
      <c r="A15" s="20" t="s">
        <v>3</v>
      </c>
      <c r="B15" s="101" t="s">
        <v>288</v>
      </c>
      <c r="C15" s="186" t="s">
        <v>87</v>
      </c>
      <c r="D15" s="186">
        <v>100</v>
      </c>
      <c r="E15" s="186">
        <v>100</v>
      </c>
      <c r="F15" s="186">
        <v>100</v>
      </c>
      <c r="G15" s="186">
        <v>100</v>
      </c>
      <c r="H15" s="186">
        <v>100</v>
      </c>
      <c r="I15" s="186">
        <v>100</v>
      </c>
      <c r="J15" s="186">
        <v>100</v>
      </c>
      <c r="K15" s="186">
        <v>100</v>
      </c>
      <c r="L15" s="186">
        <v>100</v>
      </c>
      <c r="M15" s="186">
        <v>100</v>
      </c>
      <c r="N15" s="186">
        <v>100</v>
      </c>
      <c r="O15" s="186">
        <v>100</v>
      </c>
    </row>
    <row r="16" spans="1:16" ht="46.5" customHeight="1" x14ac:dyDescent="0.25">
      <c r="A16" s="22">
        <v>2</v>
      </c>
      <c r="B16" s="236" t="s">
        <v>266</v>
      </c>
      <c r="C16" s="237"/>
      <c r="D16" s="237"/>
      <c r="E16" s="237"/>
      <c r="F16" s="237"/>
      <c r="G16" s="237"/>
      <c r="H16" s="237"/>
      <c r="I16" s="237"/>
      <c r="J16" s="237"/>
      <c r="K16" s="237"/>
      <c r="L16" s="237"/>
      <c r="M16" s="237"/>
      <c r="N16" s="237"/>
      <c r="O16" s="237"/>
    </row>
    <row r="17" spans="1:22" ht="69.75" customHeight="1" x14ac:dyDescent="0.25">
      <c r="A17" s="22" t="s">
        <v>65</v>
      </c>
      <c r="B17" s="21" t="s">
        <v>93</v>
      </c>
      <c r="C17" s="9" t="s">
        <v>98</v>
      </c>
      <c r="D17" s="2">
        <v>122</v>
      </c>
      <c r="E17" s="218">
        <v>122</v>
      </c>
      <c r="F17" s="218">
        <v>4</v>
      </c>
      <c r="G17" s="218">
        <v>143</v>
      </c>
      <c r="H17" s="218">
        <v>143</v>
      </c>
      <c r="I17" s="218">
        <v>145</v>
      </c>
      <c r="J17" s="218">
        <v>125</v>
      </c>
      <c r="K17" s="218">
        <v>103</v>
      </c>
      <c r="L17" s="218">
        <v>100</v>
      </c>
      <c r="M17" s="218" t="s">
        <v>286</v>
      </c>
      <c r="N17" s="218" t="s">
        <v>285</v>
      </c>
      <c r="O17" s="218" t="s">
        <v>285</v>
      </c>
    </row>
    <row r="18" spans="1:22" s="167" customFormat="1" ht="50.25" customHeight="1" x14ac:dyDescent="0.25">
      <c r="A18" s="206" t="s">
        <v>89</v>
      </c>
      <c r="B18" s="207" t="s">
        <v>223</v>
      </c>
      <c r="C18" s="207" t="s">
        <v>98</v>
      </c>
      <c r="D18" s="201">
        <v>0</v>
      </c>
      <c r="E18" s="201">
        <v>0</v>
      </c>
      <c r="F18" s="201">
        <v>0</v>
      </c>
      <c r="G18" s="201">
        <v>0</v>
      </c>
      <c r="H18" s="201">
        <v>11</v>
      </c>
      <c r="I18" s="201">
        <v>31</v>
      </c>
      <c r="J18" s="201">
        <v>32</v>
      </c>
      <c r="K18" s="201">
        <v>0</v>
      </c>
      <c r="L18" s="201">
        <v>0</v>
      </c>
      <c r="M18" s="201" t="s">
        <v>244</v>
      </c>
      <c r="N18" s="201">
        <v>0</v>
      </c>
      <c r="O18" s="201">
        <v>0</v>
      </c>
    </row>
    <row r="19" spans="1:22" ht="22.5" customHeight="1" x14ac:dyDescent="0.25">
      <c r="A19" s="22">
        <v>3</v>
      </c>
      <c r="B19" s="233" t="s">
        <v>268</v>
      </c>
      <c r="C19" s="234"/>
      <c r="D19" s="234"/>
      <c r="E19" s="234"/>
      <c r="F19" s="234"/>
      <c r="G19" s="234"/>
      <c r="H19" s="234"/>
      <c r="I19" s="234"/>
      <c r="J19" s="234"/>
      <c r="K19" s="234"/>
      <c r="L19" s="234"/>
      <c r="M19" s="234"/>
      <c r="N19" s="234"/>
      <c r="O19" s="235"/>
      <c r="V19" s="18" t="s">
        <v>143</v>
      </c>
    </row>
    <row r="20" spans="1:22" ht="52.5" customHeight="1" x14ac:dyDescent="0.25">
      <c r="A20" s="20" t="s">
        <v>80</v>
      </c>
      <c r="B20" s="21" t="s">
        <v>95</v>
      </c>
      <c r="C20" s="9" t="s">
        <v>97</v>
      </c>
      <c r="D20" s="2"/>
      <c r="E20" s="2">
        <v>20</v>
      </c>
      <c r="F20" s="2">
        <v>20</v>
      </c>
      <c r="G20" s="2">
        <v>4</v>
      </c>
      <c r="H20" s="2" t="s">
        <v>227</v>
      </c>
      <c r="I20" s="2" t="s">
        <v>227</v>
      </c>
      <c r="J20" s="2" t="s">
        <v>227</v>
      </c>
      <c r="K20" s="186">
        <v>4</v>
      </c>
      <c r="L20" s="186">
        <v>4</v>
      </c>
      <c r="M20" s="2" t="s">
        <v>174</v>
      </c>
      <c r="N20" s="2" t="s">
        <v>175</v>
      </c>
      <c r="O20" s="2" t="s">
        <v>176</v>
      </c>
    </row>
    <row r="21" spans="1:22" ht="51.75" customHeight="1" x14ac:dyDescent="0.25">
      <c r="A21" s="22">
        <v>4</v>
      </c>
      <c r="B21" s="233" t="s">
        <v>269</v>
      </c>
      <c r="C21" s="234"/>
      <c r="D21" s="234"/>
      <c r="E21" s="234"/>
      <c r="F21" s="234"/>
      <c r="G21" s="234"/>
      <c r="H21" s="234"/>
      <c r="I21" s="234"/>
      <c r="J21" s="234"/>
      <c r="K21" s="234"/>
      <c r="L21" s="234"/>
      <c r="M21" s="234"/>
      <c r="N21" s="234"/>
      <c r="O21" s="235"/>
    </row>
    <row r="22" spans="1:22" ht="171.75" customHeight="1" x14ac:dyDescent="0.25">
      <c r="A22" s="20" t="s">
        <v>81</v>
      </c>
      <c r="B22" s="9" t="s">
        <v>96</v>
      </c>
      <c r="C22" s="9" t="s">
        <v>196</v>
      </c>
      <c r="D22" s="9">
        <v>5</v>
      </c>
      <c r="E22" s="9">
        <v>5</v>
      </c>
      <c r="F22" s="9">
        <v>5</v>
      </c>
      <c r="G22" s="9">
        <v>5</v>
      </c>
      <c r="H22" s="9">
        <v>5</v>
      </c>
      <c r="I22" s="9">
        <v>5</v>
      </c>
      <c r="J22" s="9">
        <v>5</v>
      </c>
      <c r="K22" s="187">
        <v>5</v>
      </c>
      <c r="L22" s="187">
        <v>5</v>
      </c>
      <c r="M22" s="9">
        <v>5</v>
      </c>
      <c r="N22" s="9">
        <v>5</v>
      </c>
      <c r="O22" s="9">
        <v>5</v>
      </c>
    </row>
    <row r="23" spans="1:22" ht="110.25" customHeight="1" outlineLevel="1" x14ac:dyDescent="0.25">
      <c r="A23" s="231" t="s">
        <v>197</v>
      </c>
      <c r="B23" s="231"/>
      <c r="C23" s="231"/>
      <c r="D23" s="231"/>
      <c r="E23" s="231"/>
      <c r="F23" s="231"/>
      <c r="G23" s="231"/>
      <c r="H23" s="231"/>
      <c r="I23" s="231"/>
      <c r="J23" s="231"/>
      <c r="K23" s="231"/>
      <c r="L23" s="231"/>
      <c r="M23" s="231"/>
      <c r="N23" s="231"/>
      <c r="O23" s="231"/>
    </row>
    <row r="24" spans="1:22" ht="38.25" hidden="1" customHeight="1" x14ac:dyDescent="0.25">
      <c r="A24" s="232"/>
      <c r="B24" s="232"/>
      <c r="C24" s="232"/>
      <c r="D24" s="232"/>
      <c r="E24" s="232"/>
      <c r="F24" s="232"/>
      <c r="G24" s="232"/>
      <c r="H24" s="232"/>
      <c r="I24" s="232"/>
      <c r="J24" s="232"/>
      <c r="K24" s="232"/>
      <c r="L24" s="232"/>
      <c r="M24" s="232"/>
      <c r="N24" s="232"/>
      <c r="O24" s="232"/>
    </row>
    <row r="25" spans="1:22" ht="18.75" x14ac:dyDescent="0.25">
      <c r="A25" s="19"/>
    </row>
  </sheetData>
  <mergeCells count="25">
    <mergeCell ref="C10:C12"/>
    <mergeCell ref="D10:D12"/>
    <mergeCell ref="F11:F12"/>
    <mergeCell ref="A23:O23"/>
    <mergeCell ref="A24:O24"/>
    <mergeCell ref="B21:O21"/>
    <mergeCell ref="B19:O19"/>
    <mergeCell ref="B14:O14"/>
    <mergeCell ref="B16:O16"/>
    <mergeCell ref="J2:O2"/>
    <mergeCell ref="J11:J12"/>
    <mergeCell ref="M11:O11"/>
    <mergeCell ref="A5:O5"/>
    <mergeCell ref="A6:O6"/>
    <mergeCell ref="G11:G12"/>
    <mergeCell ref="L11:L12"/>
    <mergeCell ref="K11:K12"/>
    <mergeCell ref="E11:E12"/>
    <mergeCell ref="A7:O7"/>
    <mergeCell ref="A8:O8"/>
    <mergeCell ref="H11:H12"/>
    <mergeCell ref="I11:I12"/>
    <mergeCell ref="E10:O10"/>
    <mergeCell ref="A10:A12"/>
    <mergeCell ref="B10:B12"/>
  </mergeCells>
  <pageMargins left="0.78740157480314965" right="0.78740157480314965" top="1.1811023622047245" bottom="0.39370078740157483" header="0.31496062992125984" footer="0.31496062992125984"/>
  <pageSetup paperSize="9" scale="7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19"/>
  <sheetViews>
    <sheetView view="pageBreakPreview" zoomScale="115" zoomScaleNormal="100" zoomScaleSheetLayoutView="115" workbookViewId="0">
      <selection activeCell="A17" sqref="A17:H17"/>
    </sheetView>
  </sheetViews>
  <sheetFormatPr defaultRowHeight="15.75" x14ac:dyDescent="0.25"/>
  <cols>
    <col min="2" max="2" width="27.375" customWidth="1"/>
    <col min="3" max="3" width="11.375" customWidth="1"/>
    <col min="4" max="4" width="14.75" customWidth="1"/>
    <col min="5" max="8" width="12.125" customWidth="1"/>
    <col min="9" max="9" width="1.25" customWidth="1"/>
  </cols>
  <sheetData>
    <row r="1" spans="1:8" ht="18.75" x14ac:dyDescent="0.25">
      <c r="A1" s="127"/>
      <c r="B1" s="128"/>
      <c r="C1" s="128"/>
      <c r="D1" s="128"/>
      <c r="E1" s="130" t="s">
        <v>195</v>
      </c>
      <c r="G1" s="129"/>
      <c r="H1" s="129"/>
    </row>
    <row r="2" spans="1:8" ht="75.75" customHeight="1" x14ac:dyDescent="0.25">
      <c r="A2" s="127"/>
      <c r="B2" s="128"/>
      <c r="C2" s="128"/>
      <c r="D2" s="128"/>
      <c r="E2" s="269" t="s">
        <v>276</v>
      </c>
      <c r="F2" s="269"/>
      <c r="G2" s="269"/>
      <c r="H2" s="269"/>
    </row>
    <row r="3" spans="1:8" x14ac:dyDescent="0.25">
      <c r="A3" s="127"/>
      <c r="B3" s="128"/>
      <c r="C3" s="128"/>
      <c r="D3" s="128"/>
      <c r="E3" s="128"/>
      <c r="F3" s="128"/>
      <c r="G3" s="128"/>
      <c r="H3" s="128"/>
    </row>
    <row r="4" spans="1:8" ht="18.75" x14ac:dyDescent="0.25">
      <c r="A4" s="270" t="s">
        <v>1</v>
      </c>
      <c r="B4" s="270"/>
      <c r="C4" s="270"/>
      <c r="D4" s="270"/>
      <c r="E4" s="270"/>
      <c r="F4" s="270"/>
      <c r="G4" s="270"/>
      <c r="H4" s="270"/>
    </row>
    <row r="5" spans="1:8" ht="18.75" x14ac:dyDescent="0.25">
      <c r="A5" s="271" t="s">
        <v>270</v>
      </c>
      <c r="B5" s="271"/>
      <c r="C5" s="271"/>
      <c r="D5" s="271"/>
      <c r="E5" s="271"/>
      <c r="F5" s="271"/>
      <c r="G5" s="271"/>
      <c r="H5" s="271"/>
    </row>
    <row r="6" spans="1:8" ht="18.75" x14ac:dyDescent="0.25">
      <c r="A6" s="271" t="s">
        <v>253</v>
      </c>
      <c r="B6" s="271"/>
      <c r="C6" s="271"/>
      <c r="D6" s="271"/>
      <c r="E6" s="271"/>
      <c r="F6" s="271"/>
      <c r="G6" s="271"/>
      <c r="H6" s="271"/>
    </row>
    <row r="8" spans="1:8" ht="15.75" customHeight="1" x14ac:dyDescent="0.25">
      <c r="A8" s="226" t="s">
        <v>19</v>
      </c>
      <c r="B8" s="226" t="s">
        <v>46</v>
      </c>
      <c r="C8" s="226" t="s">
        <v>2</v>
      </c>
      <c r="D8" s="226" t="s">
        <v>47</v>
      </c>
      <c r="E8" s="226" t="s">
        <v>48</v>
      </c>
      <c r="F8" s="226"/>
      <c r="G8" s="226"/>
      <c r="H8" s="226"/>
    </row>
    <row r="9" spans="1:8" x14ac:dyDescent="0.25">
      <c r="A9" s="226"/>
      <c r="B9" s="226"/>
      <c r="C9" s="226"/>
      <c r="D9" s="226"/>
      <c r="E9" s="164" t="s">
        <v>231</v>
      </c>
      <c r="F9" s="164" t="s">
        <v>239</v>
      </c>
      <c r="G9" s="164" t="s">
        <v>240</v>
      </c>
      <c r="H9" s="164" t="s">
        <v>59</v>
      </c>
    </row>
    <row r="10" spans="1:8" x14ac:dyDescent="0.25">
      <c r="A10" s="163">
        <v>1</v>
      </c>
      <c r="B10" s="163">
        <v>2</v>
      </c>
      <c r="C10" s="163">
        <v>3</v>
      </c>
      <c r="D10" s="163">
        <v>4</v>
      </c>
      <c r="E10" s="163">
        <v>5</v>
      </c>
      <c r="F10" s="163">
        <v>6</v>
      </c>
      <c r="G10" s="163">
        <v>7</v>
      </c>
      <c r="H10" s="163">
        <v>8</v>
      </c>
    </row>
    <row r="11" spans="1:8" ht="45.75" customHeight="1" x14ac:dyDescent="0.25">
      <c r="A11" s="266" t="s">
        <v>279</v>
      </c>
      <c r="B11" s="267"/>
      <c r="C11" s="267"/>
      <c r="D11" s="267"/>
      <c r="E11" s="267"/>
      <c r="F11" s="267"/>
      <c r="G11" s="267"/>
      <c r="H11" s="268"/>
    </row>
    <row r="12" spans="1:8" ht="45.75" customHeight="1" x14ac:dyDescent="0.25">
      <c r="A12" s="266" t="s">
        <v>280</v>
      </c>
      <c r="B12" s="267"/>
      <c r="C12" s="267"/>
      <c r="D12" s="267"/>
      <c r="E12" s="267"/>
      <c r="F12" s="267"/>
      <c r="G12" s="267"/>
      <c r="H12" s="268"/>
    </row>
    <row r="13" spans="1:8" ht="115.5" customHeight="1" x14ac:dyDescent="0.25">
      <c r="A13" s="20" t="s">
        <v>3</v>
      </c>
      <c r="B13" s="43" t="s">
        <v>281</v>
      </c>
      <c r="C13" s="193" t="s">
        <v>255</v>
      </c>
      <c r="D13" s="193" t="s">
        <v>63</v>
      </c>
      <c r="E13" s="125">
        <v>1</v>
      </c>
      <c r="F13" s="15">
        <v>1</v>
      </c>
      <c r="G13" s="15">
        <v>1</v>
      </c>
      <c r="H13" s="15">
        <v>1</v>
      </c>
    </row>
    <row r="14" spans="1:8" ht="46.5" customHeight="1" x14ac:dyDescent="0.25">
      <c r="A14" s="266" t="s">
        <v>254</v>
      </c>
      <c r="B14" s="267"/>
      <c r="C14" s="267"/>
      <c r="D14" s="267"/>
      <c r="E14" s="267"/>
      <c r="F14" s="267"/>
      <c r="G14" s="267"/>
      <c r="H14" s="268"/>
    </row>
    <row r="15" spans="1:8" ht="38.25" customHeight="1" x14ac:dyDescent="0.25">
      <c r="A15" s="266" t="s">
        <v>275</v>
      </c>
      <c r="B15" s="267"/>
      <c r="C15" s="267"/>
      <c r="D15" s="267"/>
      <c r="E15" s="267"/>
      <c r="F15" s="267"/>
      <c r="G15" s="267"/>
      <c r="H15" s="268"/>
    </row>
    <row r="16" spans="1:8" ht="165" x14ac:dyDescent="0.25">
      <c r="A16" s="218" t="s">
        <v>64</v>
      </c>
      <c r="B16" s="43" t="s">
        <v>256</v>
      </c>
      <c r="C16" s="218" t="s">
        <v>255</v>
      </c>
      <c r="D16" s="218" t="s">
        <v>63</v>
      </c>
      <c r="E16" s="125">
        <v>1</v>
      </c>
      <c r="F16" s="15">
        <v>1</v>
      </c>
      <c r="G16" s="15">
        <v>1</v>
      </c>
      <c r="H16" s="15">
        <v>1</v>
      </c>
    </row>
    <row r="17" spans="1:8" ht="48" customHeight="1" x14ac:dyDescent="0.25">
      <c r="A17" s="266" t="s">
        <v>282</v>
      </c>
      <c r="B17" s="267"/>
      <c r="C17" s="267"/>
      <c r="D17" s="267"/>
      <c r="E17" s="267"/>
      <c r="F17" s="267"/>
      <c r="G17" s="267"/>
      <c r="H17" s="268"/>
    </row>
    <row r="18" spans="1:8" ht="15.75" customHeight="1" x14ac:dyDescent="0.25">
      <c r="A18" s="266" t="s">
        <v>283</v>
      </c>
      <c r="B18" s="267"/>
      <c r="C18" s="267"/>
      <c r="D18" s="267"/>
      <c r="E18" s="267"/>
      <c r="F18" s="267"/>
      <c r="G18" s="267"/>
      <c r="H18" s="268"/>
    </row>
    <row r="19" spans="1:8" ht="83.25" customHeight="1" x14ac:dyDescent="0.25">
      <c r="A19" s="20" t="s">
        <v>66</v>
      </c>
      <c r="B19" s="43" t="s">
        <v>284</v>
      </c>
      <c r="C19" s="193" t="s">
        <v>255</v>
      </c>
      <c r="D19" s="193" t="s">
        <v>63</v>
      </c>
      <c r="E19" s="125">
        <v>1</v>
      </c>
      <c r="F19" s="15">
        <v>1</v>
      </c>
      <c r="G19" s="15">
        <v>1</v>
      </c>
      <c r="H19" s="15">
        <v>1</v>
      </c>
    </row>
  </sheetData>
  <mergeCells count="15">
    <mergeCell ref="A18:H18"/>
    <mergeCell ref="E2:H2"/>
    <mergeCell ref="A8:A9"/>
    <mergeCell ref="B8:B9"/>
    <mergeCell ref="C8:C9"/>
    <mergeCell ref="D8:D9"/>
    <mergeCell ref="E8:H8"/>
    <mergeCell ref="A4:H4"/>
    <mergeCell ref="A5:H5"/>
    <mergeCell ref="A6:H6"/>
    <mergeCell ref="A15:H15"/>
    <mergeCell ref="A11:H11"/>
    <mergeCell ref="A12:H12"/>
    <mergeCell ref="A14:H14"/>
    <mergeCell ref="A17:H17"/>
  </mergeCells>
  <pageMargins left="0.7" right="0.7" top="0.75" bottom="0.75" header="0.3" footer="0.3"/>
  <pageSetup paperSize="9" scale="85" orientation="landscape" r:id="rId1"/>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30"/>
  <sheetViews>
    <sheetView view="pageBreakPreview" topLeftCell="A7" zoomScaleNormal="100" zoomScaleSheetLayoutView="100" workbookViewId="0">
      <selection activeCell="G18" sqref="G18"/>
    </sheetView>
  </sheetViews>
  <sheetFormatPr defaultRowHeight="15.75" x14ac:dyDescent="0.25"/>
  <cols>
    <col min="1" max="1" width="6.625" style="17" customWidth="1"/>
    <col min="2" max="2" width="15.75" style="18" customWidth="1"/>
    <col min="3" max="3" width="62.125" style="18" customWidth="1"/>
    <col min="4" max="5" width="16.375" style="18" customWidth="1"/>
    <col min="6" max="16384" width="9" style="18"/>
  </cols>
  <sheetData>
    <row r="1" spans="1:12" ht="18.75" x14ac:dyDescent="0.25">
      <c r="D1" s="115" t="s">
        <v>272</v>
      </c>
      <c r="E1" s="59"/>
    </row>
    <row r="2" spans="1:12" ht="132.75" customHeight="1" x14ac:dyDescent="0.25">
      <c r="D2" s="225" t="s">
        <v>180</v>
      </c>
      <c r="E2" s="225"/>
    </row>
    <row r="3" spans="1:12" ht="18.75" x14ac:dyDescent="0.25">
      <c r="A3" s="19"/>
    </row>
    <row r="4" spans="1:12" ht="18.75" x14ac:dyDescent="0.25">
      <c r="A4" s="19"/>
    </row>
    <row r="5" spans="1:12" ht="18.75" x14ac:dyDescent="0.25">
      <c r="A5" s="227" t="s">
        <v>0</v>
      </c>
      <c r="B5" s="227"/>
      <c r="C5" s="227"/>
      <c r="D5" s="227"/>
      <c r="E5" s="227"/>
    </row>
    <row r="6" spans="1:12" ht="18.75" x14ac:dyDescent="0.25">
      <c r="A6" s="227" t="s">
        <v>16</v>
      </c>
      <c r="B6" s="227"/>
      <c r="C6" s="227"/>
      <c r="D6" s="227"/>
      <c r="E6" s="227"/>
    </row>
    <row r="7" spans="1:12" ht="18.75" x14ac:dyDescent="0.25">
      <c r="A7" s="227" t="s">
        <v>17</v>
      </c>
      <c r="B7" s="227"/>
      <c r="C7" s="227"/>
      <c r="D7" s="227"/>
      <c r="E7" s="227"/>
    </row>
    <row r="8" spans="1:12" ht="18.75" x14ac:dyDescent="0.25">
      <c r="A8" s="227" t="s">
        <v>18</v>
      </c>
      <c r="B8" s="227"/>
      <c r="C8" s="227"/>
      <c r="D8" s="227"/>
      <c r="E8" s="227"/>
    </row>
    <row r="9" spans="1:12" ht="18.75" x14ac:dyDescent="0.25">
      <c r="A9" s="227" t="s">
        <v>178</v>
      </c>
      <c r="B9" s="227"/>
      <c r="C9" s="227"/>
      <c r="D9" s="227"/>
      <c r="E9" s="227"/>
    </row>
    <row r="10" spans="1:12" ht="18.75" x14ac:dyDescent="0.25">
      <c r="A10" s="19"/>
    </row>
    <row r="11" spans="1:12" ht="63" x14ac:dyDescent="0.25">
      <c r="A11" s="2" t="s">
        <v>19</v>
      </c>
      <c r="B11" s="2" t="s">
        <v>11</v>
      </c>
      <c r="C11" s="2" t="s">
        <v>12</v>
      </c>
      <c r="D11" s="2" t="s">
        <v>13</v>
      </c>
      <c r="E11" s="2" t="s">
        <v>14</v>
      </c>
    </row>
    <row r="12" spans="1:12" x14ac:dyDescent="0.25">
      <c r="A12" s="2">
        <v>1</v>
      </c>
      <c r="B12" s="2">
        <v>2</v>
      </c>
      <c r="C12" s="2">
        <v>3</v>
      </c>
      <c r="D12" s="2">
        <v>4</v>
      </c>
      <c r="E12" s="2">
        <v>5</v>
      </c>
    </row>
    <row r="13" spans="1:12" ht="54.75" customHeight="1" x14ac:dyDescent="0.25">
      <c r="A13" s="23">
        <v>1</v>
      </c>
      <c r="B13" s="246" t="s">
        <v>142</v>
      </c>
      <c r="C13" s="247"/>
      <c r="D13" s="247"/>
      <c r="E13" s="249"/>
      <c r="H13" s="238"/>
      <c r="I13" s="238"/>
      <c r="J13" s="238"/>
      <c r="K13" s="238"/>
      <c r="L13" s="238"/>
    </row>
    <row r="14" spans="1:12" ht="48.75" customHeight="1" x14ac:dyDescent="0.25">
      <c r="A14" s="229" t="s">
        <v>3</v>
      </c>
      <c r="B14" s="272" t="s">
        <v>145</v>
      </c>
      <c r="C14" s="234"/>
      <c r="D14" s="234"/>
      <c r="E14" s="235"/>
    </row>
    <row r="15" spans="1:12" ht="26.25" customHeight="1" x14ac:dyDescent="0.25">
      <c r="A15" s="230"/>
      <c r="B15" s="272" t="s">
        <v>188</v>
      </c>
      <c r="C15" s="234"/>
      <c r="D15" s="234"/>
      <c r="E15" s="235"/>
    </row>
    <row r="16" spans="1:12" ht="81.75" customHeight="1" x14ac:dyDescent="0.25">
      <c r="A16" s="2" t="s">
        <v>83</v>
      </c>
      <c r="B16" s="24" t="s">
        <v>151</v>
      </c>
      <c r="C16" s="24" t="s">
        <v>152</v>
      </c>
      <c r="D16" s="24" t="s">
        <v>72</v>
      </c>
      <c r="E16" s="25" t="s">
        <v>86</v>
      </c>
    </row>
    <row r="17" spans="1:5" ht="81" customHeight="1" x14ac:dyDescent="0.25">
      <c r="A17" s="2" t="s">
        <v>144</v>
      </c>
      <c r="B17" s="25" t="s">
        <v>155</v>
      </c>
      <c r="C17" s="156" t="s">
        <v>156</v>
      </c>
      <c r="D17" s="25" t="s">
        <v>72</v>
      </c>
      <c r="E17" s="25" t="s">
        <v>229</v>
      </c>
    </row>
    <row r="18" spans="1:5" ht="76.5" customHeight="1" x14ac:dyDescent="0.25">
      <c r="A18" s="26">
        <v>2</v>
      </c>
      <c r="B18" s="246" t="s">
        <v>222</v>
      </c>
      <c r="C18" s="247"/>
      <c r="D18" s="247"/>
      <c r="E18" s="249"/>
    </row>
    <row r="19" spans="1:5" ht="32.25" customHeight="1" x14ac:dyDescent="0.25">
      <c r="A19" s="229" t="s">
        <v>89</v>
      </c>
      <c r="B19" s="272" t="s">
        <v>157</v>
      </c>
      <c r="C19" s="234"/>
      <c r="D19" s="234"/>
      <c r="E19" s="235"/>
    </row>
    <row r="20" spans="1:5" ht="26.25" customHeight="1" x14ac:dyDescent="0.25">
      <c r="A20" s="230"/>
      <c r="B20" s="272" t="s">
        <v>146</v>
      </c>
      <c r="C20" s="234"/>
      <c r="D20" s="234"/>
      <c r="E20" s="235"/>
    </row>
    <row r="21" spans="1:5" ht="82.5" customHeight="1" x14ac:dyDescent="0.25">
      <c r="A21" s="2" t="s">
        <v>147</v>
      </c>
      <c r="B21" s="25" t="s">
        <v>151</v>
      </c>
      <c r="C21" s="24" t="s">
        <v>153</v>
      </c>
      <c r="D21" s="24" t="s">
        <v>72</v>
      </c>
      <c r="E21" s="25" t="s">
        <v>86</v>
      </c>
    </row>
    <row r="22" spans="1:5" s="167" customFormat="1" ht="82.5" customHeight="1" x14ac:dyDescent="0.25">
      <c r="A22" s="218" t="s">
        <v>246</v>
      </c>
      <c r="B22" s="25" t="s">
        <v>150</v>
      </c>
      <c r="C22" s="24" t="s">
        <v>247</v>
      </c>
      <c r="D22" s="24" t="s">
        <v>61</v>
      </c>
      <c r="E22" s="25" t="s">
        <v>248</v>
      </c>
    </row>
    <row r="23" spans="1:5" ht="41.25" customHeight="1" x14ac:dyDescent="0.25">
      <c r="A23" s="26">
        <v>3</v>
      </c>
      <c r="B23" s="246" t="s">
        <v>94</v>
      </c>
      <c r="C23" s="247"/>
      <c r="D23" s="247"/>
      <c r="E23" s="249"/>
    </row>
    <row r="24" spans="1:5" ht="33" customHeight="1" x14ac:dyDescent="0.25">
      <c r="A24" s="229" t="s">
        <v>80</v>
      </c>
      <c r="B24" s="272" t="s">
        <v>148</v>
      </c>
      <c r="C24" s="234"/>
      <c r="D24" s="234"/>
      <c r="E24" s="235"/>
    </row>
    <row r="25" spans="1:5" ht="26.25" customHeight="1" x14ac:dyDescent="0.25">
      <c r="A25" s="230"/>
      <c r="B25" s="272" t="s">
        <v>189</v>
      </c>
      <c r="C25" s="234"/>
      <c r="D25" s="234"/>
      <c r="E25" s="235"/>
    </row>
    <row r="26" spans="1:5" ht="81.75" customHeight="1" x14ac:dyDescent="0.25">
      <c r="A26" s="2" t="s">
        <v>84</v>
      </c>
      <c r="B26" s="24" t="s">
        <v>150</v>
      </c>
      <c r="C26" s="24" t="s">
        <v>154</v>
      </c>
      <c r="D26" s="24" t="s">
        <v>72</v>
      </c>
      <c r="E26" s="25" t="s">
        <v>86</v>
      </c>
    </row>
    <row r="27" spans="1:5" ht="75" customHeight="1" x14ac:dyDescent="0.25">
      <c r="A27" s="26">
        <v>4</v>
      </c>
      <c r="B27" s="246" t="s">
        <v>194</v>
      </c>
      <c r="C27" s="247"/>
      <c r="D27" s="247"/>
      <c r="E27" s="249"/>
    </row>
    <row r="28" spans="1:5" ht="51" customHeight="1" x14ac:dyDescent="0.25">
      <c r="A28" s="229" t="s">
        <v>81</v>
      </c>
      <c r="B28" s="273" t="s">
        <v>149</v>
      </c>
      <c r="C28" s="274"/>
      <c r="D28" s="274"/>
      <c r="E28" s="275"/>
    </row>
    <row r="29" spans="1:5" ht="24.75" customHeight="1" x14ac:dyDescent="0.25">
      <c r="A29" s="230"/>
      <c r="B29" s="273" t="s">
        <v>190</v>
      </c>
      <c r="C29" s="274"/>
      <c r="D29" s="274"/>
      <c r="E29" s="275"/>
    </row>
    <row r="30" spans="1:5" ht="119.25" customHeight="1" x14ac:dyDescent="0.25">
      <c r="A30" s="2" t="s">
        <v>85</v>
      </c>
      <c r="B30" s="27" t="s">
        <v>155</v>
      </c>
      <c r="C30" s="156" t="s">
        <v>158</v>
      </c>
      <c r="D30" s="25" t="s">
        <v>72</v>
      </c>
      <c r="E30" s="25" t="s">
        <v>229</v>
      </c>
    </row>
  </sheetData>
  <mergeCells count="23">
    <mergeCell ref="A14:A15"/>
    <mergeCell ref="B14:E14"/>
    <mergeCell ref="B15:E15"/>
    <mergeCell ref="B18:E18"/>
    <mergeCell ref="B19:E19"/>
    <mergeCell ref="B24:E24"/>
    <mergeCell ref="B25:E25"/>
    <mergeCell ref="B20:E20"/>
    <mergeCell ref="A19:A20"/>
    <mergeCell ref="A28:A29"/>
    <mergeCell ref="B27:E27"/>
    <mergeCell ref="B28:E28"/>
    <mergeCell ref="B29:E29"/>
    <mergeCell ref="A24:A25"/>
    <mergeCell ref="B23:E23"/>
    <mergeCell ref="D2:E2"/>
    <mergeCell ref="H13:L13"/>
    <mergeCell ref="B13:E13"/>
    <mergeCell ref="A5:E5"/>
    <mergeCell ref="A6:E6"/>
    <mergeCell ref="A7:E7"/>
    <mergeCell ref="A8:E8"/>
    <mergeCell ref="A9:E9"/>
  </mergeCells>
  <pageMargins left="0.78740157480314965" right="0.78740157480314965" top="1.1811023622047245" bottom="0.39370078740157483" header="0.31496062992125984" footer="0.31496062992125984"/>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S39"/>
  <sheetViews>
    <sheetView view="pageBreakPreview" topLeftCell="A6" zoomScale="85" zoomScaleNormal="85" zoomScaleSheetLayoutView="85" workbookViewId="0">
      <selection activeCell="I17" sqref="I17:L17"/>
    </sheetView>
  </sheetViews>
  <sheetFormatPr defaultRowHeight="15.75" x14ac:dyDescent="0.25"/>
  <cols>
    <col min="1" max="1" width="4.875" style="17" customWidth="1"/>
    <col min="2" max="2" width="15.75" style="18" customWidth="1"/>
    <col min="3" max="3" width="30" style="18" customWidth="1"/>
    <col min="4" max="4" width="45.125" style="18" customWidth="1"/>
    <col min="5" max="5" width="9" style="17"/>
    <col min="6" max="7" width="6.25" style="18" customWidth="1"/>
    <col min="8" max="8" width="6" style="18" customWidth="1"/>
    <col min="9" max="9" width="12.125" style="18" customWidth="1"/>
    <col min="10" max="10" width="13.875" style="18" customWidth="1"/>
    <col min="11" max="12" width="12.25" style="18" customWidth="1"/>
    <col min="13" max="13" width="14.25" style="18" customWidth="1"/>
    <col min="14" max="15" width="10.875" style="18" bestFit="1" customWidth="1"/>
    <col min="16" max="16384" width="9" style="18"/>
  </cols>
  <sheetData>
    <row r="1" spans="1:15" x14ac:dyDescent="0.25">
      <c r="A1" s="137"/>
      <c r="E1" s="137"/>
    </row>
    <row r="2" spans="1:15" ht="15.75" customHeight="1" x14ac:dyDescent="0.25">
      <c r="I2" s="59"/>
      <c r="J2" s="293" t="s">
        <v>273</v>
      </c>
      <c r="K2" s="293"/>
      <c r="L2" s="293"/>
      <c r="M2" s="293"/>
    </row>
    <row r="3" spans="1:15" ht="73.5" customHeight="1" x14ac:dyDescent="0.25">
      <c r="I3" s="66"/>
      <c r="J3" s="225" t="s">
        <v>179</v>
      </c>
      <c r="K3" s="225"/>
      <c r="L3" s="225"/>
      <c r="M3" s="225"/>
    </row>
    <row r="4" spans="1:15" ht="18.75" x14ac:dyDescent="0.25">
      <c r="A4" s="19"/>
    </row>
    <row r="5" spans="1:15" ht="18.75" x14ac:dyDescent="0.25">
      <c r="A5" s="19"/>
    </row>
    <row r="6" spans="1:15" ht="18.75" x14ac:dyDescent="0.25">
      <c r="A6" s="227" t="s">
        <v>0</v>
      </c>
      <c r="B6" s="227"/>
      <c r="C6" s="227"/>
      <c r="D6" s="227"/>
      <c r="E6" s="227"/>
      <c r="F6" s="227"/>
      <c r="G6" s="227"/>
      <c r="H6" s="227"/>
      <c r="I6" s="227"/>
      <c r="J6" s="227"/>
      <c r="K6" s="227"/>
      <c r="L6" s="227"/>
      <c r="M6" s="227"/>
    </row>
    <row r="7" spans="1:15" ht="18.75" x14ac:dyDescent="0.25">
      <c r="A7" s="227" t="s">
        <v>78</v>
      </c>
      <c r="B7" s="227"/>
      <c r="C7" s="227"/>
      <c r="D7" s="227"/>
      <c r="E7" s="227"/>
      <c r="F7" s="227"/>
      <c r="G7" s="227"/>
      <c r="H7" s="227"/>
      <c r="I7" s="227"/>
      <c r="J7" s="227"/>
      <c r="K7" s="227"/>
      <c r="L7" s="227"/>
      <c r="M7" s="227"/>
    </row>
    <row r="8" spans="1:15" ht="18.75" x14ac:dyDescent="0.25">
      <c r="A8" s="227" t="s">
        <v>79</v>
      </c>
      <c r="B8" s="227"/>
      <c r="C8" s="227"/>
      <c r="D8" s="227"/>
      <c r="E8" s="227"/>
      <c r="F8" s="227"/>
      <c r="G8" s="227"/>
      <c r="H8" s="227"/>
      <c r="I8" s="227"/>
      <c r="J8" s="227"/>
      <c r="K8" s="227"/>
      <c r="L8" s="227"/>
      <c r="M8" s="227"/>
    </row>
    <row r="9" spans="1:15" ht="18.75" x14ac:dyDescent="0.25">
      <c r="A9" s="227" t="s">
        <v>36</v>
      </c>
      <c r="B9" s="227"/>
      <c r="C9" s="227"/>
      <c r="D9" s="227"/>
      <c r="E9" s="227"/>
      <c r="F9" s="227"/>
      <c r="G9" s="227"/>
      <c r="H9" s="227"/>
      <c r="I9" s="227"/>
      <c r="J9" s="227"/>
      <c r="K9" s="227"/>
      <c r="L9" s="227"/>
      <c r="M9" s="227"/>
    </row>
    <row r="10" spans="1:15" ht="18.75" x14ac:dyDescent="0.25">
      <c r="M10" s="32" t="s">
        <v>20</v>
      </c>
    </row>
    <row r="11" spans="1:15" ht="86.25" customHeight="1" x14ac:dyDescent="0.25">
      <c r="A11" s="226" t="s">
        <v>19</v>
      </c>
      <c r="B11" s="226" t="s">
        <v>33</v>
      </c>
      <c r="C11" s="226" t="s">
        <v>34</v>
      </c>
      <c r="D11" s="226" t="s">
        <v>23</v>
      </c>
      <c r="E11" s="226" t="s">
        <v>24</v>
      </c>
      <c r="F11" s="226"/>
      <c r="G11" s="226"/>
      <c r="H11" s="226"/>
      <c r="I11" s="136">
        <v>2022</v>
      </c>
      <c r="J11" s="126">
        <v>2023</v>
      </c>
      <c r="K11" s="126">
        <v>2024</v>
      </c>
      <c r="L11" s="103">
        <v>2025</v>
      </c>
      <c r="M11" s="226" t="s">
        <v>25</v>
      </c>
    </row>
    <row r="12" spans="1:15" x14ac:dyDescent="0.25">
      <c r="A12" s="226"/>
      <c r="B12" s="226"/>
      <c r="C12" s="226"/>
      <c r="D12" s="226"/>
      <c r="E12" s="2" t="s">
        <v>26</v>
      </c>
      <c r="F12" s="2" t="s">
        <v>27</v>
      </c>
      <c r="G12" s="2" t="s">
        <v>28</v>
      </c>
      <c r="H12" s="2" t="s">
        <v>29</v>
      </c>
      <c r="I12" s="136" t="s">
        <v>30</v>
      </c>
      <c r="J12" s="2" t="s">
        <v>30</v>
      </c>
      <c r="K12" s="2" t="s">
        <v>30</v>
      </c>
      <c r="L12" s="103" t="s">
        <v>30</v>
      </c>
      <c r="M12" s="226"/>
    </row>
    <row r="13" spans="1:15" x14ac:dyDescent="0.25">
      <c r="A13" s="2">
        <v>1</v>
      </c>
      <c r="B13" s="2">
        <v>2</v>
      </c>
      <c r="C13" s="2">
        <v>3</v>
      </c>
      <c r="D13" s="2">
        <v>4</v>
      </c>
      <c r="E13" s="2">
        <v>5</v>
      </c>
      <c r="F13" s="2">
        <v>6</v>
      </c>
      <c r="G13" s="2">
        <v>7</v>
      </c>
      <c r="H13" s="2">
        <v>8</v>
      </c>
      <c r="I13" s="136">
        <v>10</v>
      </c>
      <c r="J13" s="2">
        <v>11</v>
      </c>
      <c r="K13" s="2">
        <v>12</v>
      </c>
      <c r="L13" s="103">
        <v>12</v>
      </c>
      <c r="M13" s="2">
        <v>13</v>
      </c>
    </row>
    <row r="14" spans="1:15" s="47" customFormat="1" ht="31.5" x14ac:dyDescent="0.25">
      <c r="A14" s="286">
        <v>1</v>
      </c>
      <c r="B14" s="285" t="s">
        <v>39</v>
      </c>
      <c r="C14" s="285" t="s">
        <v>100</v>
      </c>
      <c r="D14" s="169" t="s">
        <v>77</v>
      </c>
      <c r="E14" s="170" t="s">
        <v>31</v>
      </c>
      <c r="F14" s="170" t="s">
        <v>31</v>
      </c>
      <c r="G14" s="170" t="s">
        <v>31</v>
      </c>
      <c r="H14" s="171" t="s">
        <v>31</v>
      </c>
      <c r="I14" s="172">
        <f>I16+I17</f>
        <v>178038.76976</v>
      </c>
      <c r="J14" s="172">
        <f t="shared" ref="J14:L14" si="0">J16+J17</f>
        <v>95294.12169</v>
      </c>
      <c r="K14" s="172">
        <f t="shared" si="0"/>
        <v>95294.12169</v>
      </c>
      <c r="L14" s="172">
        <f t="shared" si="0"/>
        <v>95294.12169</v>
      </c>
      <c r="M14" s="172">
        <f>M16+M17</f>
        <v>463921.13482999994</v>
      </c>
      <c r="N14" s="46">
        <f>I14+J14+K14+L14-M14</f>
        <v>0</v>
      </c>
      <c r="O14" s="46"/>
    </row>
    <row r="15" spans="1:15" s="47" customFormat="1" x14ac:dyDescent="0.25">
      <c r="A15" s="286"/>
      <c r="B15" s="285"/>
      <c r="C15" s="285"/>
      <c r="D15" s="45" t="s">
        <v>32</v>
      </c>
      <c r="E15" s="8"/>
      <c r="F15" s="8" t="s">
        <v>31</v>
      </c>
      <c r="G15" s="8" t="s">
        <v>31</v>
      </c>
      <c r="H15" s="6" t="s">
        <v>31</v>
      </c>
      <c r="I15" s="7"/>
      <c r="J15" s="7"/>
      <c r="K15" s="7"/>
      <c r="L15" s="7"/>
      <c r="M15" s="7"/>
      <c r="N15" s="46">
        <f t="shared" ref="N15:N33" si="1">I15+J15+K15+L15-M15</f>
        <v>0</v>
      </c>
    </row>
    <row r="16" spans="1:15" s="47" customFormat="1" x14ac:dyDescent="0.25">
      <c r="A16" s="286"/>
      <c r="B16" s="285"/>
      <c r="C16" s="285"/>
      <c r="D16" s="45" t="s">
        <v>61</v>
      </c>
      <c r="E16" s="8">
        <v>241</v>
      </c>
      <c r="F16" s="8" t="s">
        <v>31</v>
      </c>
      <c r="G16" s="8" t="s">
        <v>31</v>
      </c>
      <c r="H16" s="6" t="s">
        <v>31</v>
      </c>
      <c r="I16" s="7">
        <f>I24+I36</f>
        <v>2956.6413600000001</v>
      </c>
      <c r="J16" s="7">
        <f>J24</f>
        <v>1124.2650000000001</v>
      </c>
      <c r="K16" s="7">
        <f>K24</f>
        <v>1124.2650000000001</v>
      </c>
      <c r="L16" s="7">
        <f>L24</f>
        <v>1124.2650000000001</v>
      </c>
      <c r="M16" s="7">
        <f>I16+J16+K16+L16</f>
        <v>6329.4363600000006</v>
      </c>
      <c r="N16" s="46">
        <f t="shared" si="1"/>
        <v>0</v>
      </c>
      <c r="O16" s="46"/>
    </row>
    <row r="17" spans="1:19" s="47" customFormat="1" ht="31.5" x14ac:dyDescent="0.25">
      <c r="A17" s="286"/>
      <c r="B17" s="285"/>
      <c r="C17" s="285"/>
      <c r="D17" s="45" t="s">
        <v>72</v>
      </c>
      <c r="E17" s="8">
        <v>242</v>
      </c>
      <c r="F17" s="8" t="s">
        <v>31</v>
      </c>
      <c r="G17" s="8" t="s">
        <v>31</v>
      </c>
      <c r="H17" s="6" t="s">
        <v>31</v>
      </c>
      <c r="I17" s="7">
        <f>I18+I23+I25+I28+I31+I37</f>
        <v>175082.12839999999</v>
      </c>
      <c r="J17" s="7">
        <f t="shared" ref="J17:L17" si="2">J18+J23+J25+J28+J31+J37</f>
        <v>94169.856690000001</v>
      </c>
      <c r="K17" s="7">
        <f t="shared" si="2"/>
        <v>94169.856690000001</v>
      </c>
      <c r="L17" s="7">
        <f t="shared" si="2"/>
        <v>94169.856690000001</v>
      </c>
      <c r="M17" s="7">
        <f t="shared" ref="M17:M32" si="3">I17+J17+K17+L17</f>
        <v>457591.69846999994</v>
      </c>
      <c r="N17" s="46">
        <f t="shared" si="1"/>
        <v>0</v>
      </c>
      <c r="O17" s="46"/>
    </row>
    <row r="18" spans="1:19" s="47" customFormat="1" ht="31.5" x14ac:dyDescent="0.25">
      <c r="A18" s="286" t="s">
        <v>3</v>
      </c>
      <c r="B18" s="285" t="s">
        <v>15</v>
      </c>
      <c r="C18" s="285" t="s">
        <v>101</v>
      </c>
      <c r="D18" s="169" t="s">
        <v>35</v>
      </c>
      <c r="E18" s="170"/>
      <c r="F18" s="170" t="s">
        <v>31</v>
      </c>
      <c r="G18" s="170" t="s">
        <v>31</v>
      </c>
      <c r="H18" s="171" t="s">
        <v>31</v>
      </c>
      <c r="I18" s="172">
        <f>I20</f>
        <v>72891.056230000002</v>
      </c>
      <c r="J18" s="172">
        <f>J20</f>
        <v>16368.067999999999</v>
      </c>
      <c r="K18" s="172">
        <f>K20</f>
        <v>16368.067999999999</v>
      </c>
      <c r="L18" s="172">
        <f>L20</f>
        <v>16368.067999999999</v>
      </c>
      <c r="M18" s="172">
        <f t="shared" si="3"/>
        <v>121995.26023</v>
      </c>
      <c r="N18" s="46">
        <f t="shared" si="1"/>
        <v>0</v>
      </c>
    </row>
    <row r="19" spans="1:19" s="47" customFormat="1" x14ac:dyDescent="0.25">
      <c r="A19" s="286"/>
      <c r="B19" s="285"/>
      <c r="C19" s="285"/>
      <c r="D19" s="45" t="s">
        <v>32</v>
      </c>
      <c r="E19" s="8"/>
      <c r="F19" s="8" t="s">
        <v>31</v>
      </c>
      <c r="G19" s="8" t="s">
        <v>31</v>
      </c>
      <c r="H19" s="6" t="s">
        <v>31</v>
      </c>
      <c r="I19" s="7"/>
      <c r="J19" s="7"/>
      <c r="K19" s="7"/>
      <c r="L19" s="7"/>
      <c r="M19" s="7">
        <f t="shared" si="3"/>
        <v>0</v>
      </c>
      <c r="N19" s="46">
        <f t="shared" si="1"/>
        <v>0</v>
      </c>
    </row>
    <row r="20" spans="1:19" s="47" customFormat="1" ht="31.5" x14ac:dyDescent="0.25">
      <c r="A20" s="286"/>
      <c r="B20" s="285"/>
      <c r="C20" s="285"/>
      <c r="D20" s="45" t="s">
        <v>72</v>
      </c>
      <c r="E20" s="8">
        <f>E17</f>
        <v>242</v>
      </c>
      <c r="F20" s="8" t="s">
        <v>31</v>
      </c>
      <c r="G20" s="8" t="s">
        <v>31</v>
      </c>
      <c r="H20" s="6" t="s">
        <v>31</v>
      </c>
      <c r="I20" s="7">
        <f>'пр 10 к МП'!M22</f>
        <v>72891.056230000002</v>
      </c>
      <c r="J20" s="7">
        <f>'пр 10 к МП'!N22</f>
        <v>16368.067999999999</v>
      </c>
      <c r="K20" s="7">
        <f>'пр 10 к МП'!O22</f>
        <v>16368.067999999999</v>
      </c>
      <c r="L20" s="7">
        <f>'пр 10 к МП'!P22</f>
        <v>16368.067999999999</v>
      </c>
      <c r="M20" s="7">
        <f t="shared" si="3"/>
        <v>121995.26023</v>
      </c>
      <c r="N20" s="46">
        <f t="shared" si="1"/>
        <v>0</v>
      </c>
    </row>
    <row r="21" spans="1:19" s="47" customFormat="1" ht="31.5" x14ac:dyDescent="0.25">
      <c r="A21" s="286" t="s">
        <v>64</v>
      </c>
      <c r="B21" s="285" t="s">
        <v>69</v>
      </c>
      <c r="C21" s="285" t="s">
        <v>102</v>
      </c>
      <c r="D21" s="169" t="s">
        <v>35</v>
      </c>
      <c r="E21" s="170"/>
      <c r="F21" s="170" t="s">
        <v>31</v>
      </c>
      <c r="G21" s="170" t="s">
        <v>31</v>
      </c>
      <c r="H21" s="171" t="s">
        <v>31</v>
      </c>
      <c r="I21" s="172">
        <f>I23+I24</f>
        <v>3207.8963600000002</v>
      </c>
      <c r="J21" s="172">
        <f>J23+J24</f>
        <v>1475.51989</v>
      </c>
      <c r="K21" s="172">
        <f>K23+K24</f>
        <v>1475.51989</v>
      </c>
      <c r="L21" s="172">
        <f>L23+L24</f>
        <v>1475.51989</v>
      </c>
      <c r="M21" s="172">
        <f t="shared" si="3"/>
        <v>7634.4560299999994</v>
      </c>
      <c r="N21" s="46">
        <f t="shared" si="1"/>
        <v>0</v>
      </c>
    </row>
    <row r="22" spans="1:19" s="47" customFormat="1" x14ac:dyDescent="0.25">
      <c r="A22" s="286"/>
      <c r="B22" s="285"/>
      <c r="C22" s="285"/>
      <c r="D22" s="45" t="s">
        <v>32</v>
      </c>
      <c r="E22" s="8"/>
      <c r="F22" s="8" t="s">
        <v>31</v>
      </c>
      <c r="G22" s="8" t="s">
        <v>31</v>
      </c>
      <c r="H22" s="6" t="s">
        <v>31</v>
      </c>
      <c r="I22" s="7"/>
      <c r="J22" s="48"/>
      <c r="K22" s="7"/>
      <c r="L22" s="7"/>
      <c r="M22" s="7">
        <f t="shared" si="3"/>
        <v>0</v>
      </c>
      <c r="N22" s="46">
        <f t="shared" si="1"/>
        <v>0</v>
      </c>
    </row>
    <row r="23" spans="1:19" s="47" customFormat="1" ht="31.5" x14ac:dyDescent="0.25">
      <c r="A23" s="286"/>
      <c r="B23" s="285"/>
      <c r="C23" s="285"/>
      <c r="D23" s="45" t="s">
        <v>72</v>
      </c>
      <c r="E23" s="8">
        <v>242</v>
      </c>
      <c r="F23" s="8"/>
      <c r="G23" s="8"/>
      <c r="H23" s="6"/>
      <c r="I23" s="49">
        <f>'пр 2 к ПП2'!H12+'пр 2 к ПП2'!H13</f>
        <v>351.255</v>
      </c>
      <c r="J23" s="49">
        <f>'пр 2 к ПП2'!I12+'пр 2 к ПП2'!I13</f>
        <v>351.25488999999999</v>
      </c>
      <c r="K23" s="49">
        <f>'пр 2 к ПП2'!J12+'пр 2 к ПП2'!J13</f>
        <v>351.25488999999999</v>
      </c>
      <c r="L23" s="49">
        <f>'пр 2 к ПП2'!K12+'пр 2 к ПП2'!K13</f>
        <v>351.25488999999999</v>
      </c>
      <c r="M23" s="7">
        <f>I23+J23+K23+L23</f>
        <v>1405.0196699999999</v>
      </c>
      <c r="N23" s="46">
        <f t="shared" si="1"/>
        <v>0</v>
      </c>
    </row>
    <row r="24" spans="1:19" s="47" customFormat="1" x14ac:dyDescent="0.25">
      <c r="A24" s="286"/>
      <c r="B24" s="285"/>
      <c r="C24" s="285"/>
      <c r="D24" s="45" t="s">
        <v>61</v>
      </c>
      <c r="E24" s="8">
        <f>E16</f>
        <v>241</v>
      </c>
      <c r="F24" s="8" t="s">
        <v>31</v>
      </c>
      <c r="G24" s="8" t="s">
        <v>31</v>
      </c>
      <c r="H24" s="6" t="s">
        <v>31</v>
      </c>
      <c r="I24" s="49">
        <f>'пр 2 к ПП2'!H14+'пр 2 к ПП2'!H15</f>
        <v>2856.6413600000001</v>
      </c>
      <c r="J24" s="49">
        <f>'пр 2 к ПП2'!I14+'пр 2 к ПП2'!I15</f>
        <v>1124.2650000000001</v>
      </c>
      <c r="K24" s="49">
        <f>'пр 2 к ПП2'!J14+'пр 2 к ПП2'!J15</f>
        <v>1124.2650000000001</v>
      </c>
      <c r="L24" s="49">
        <f>'пр 2 к ПП2'!K14+'пр 2 к ПП2'!K15</f>
        <v>1124.2650000000001</v>
      </c>
      <c r="M24" s="7">
        <f t="shared" si="3"/>
        <v>6229.4363600000006</v>
      </c>
      <c r="N24" s="46">
        <f t="shared" si="1"/>
        <v>0</v>
      </c>
    </row>
    <row r="25" spans="1:19" s="47" customFormat="1" ht="31.5" x14ac:dyDescent="0.25">
      <c r="A25" s="286" t="s">
        <v>66</v>
      </c>
      <c r="B25" s="285" t="s">
        <v>70</v>
      </c>
      <c r="C25" s="285" t="s">
        <v>95</v>
      </c>
      <c r="D25" s="169" t="s">
        <v>35</v>
      </c>
      <c r="E25" s="170"/>
      <c r="F25" s="170" t="s">
        <v>31</v>
      </c>
      <c r="G25" s="170" t="s">
        <v>31</v>
      </c>
      <c r="H25" s="171" t="s">
        <v>31</v>
      </c>
      <c r="I25" s="172">
        <f>I27</f>
        <v>0</v>
      </c>
      <c r="J25" s="172">
        <f>J27</f>
        <v>400</v>
      </c>
      <c r="K25" s="172">
        <f>K27</f>
        <v>400</v>
      </c>
      <c r="L25" s="172">
        <f>L27</f>
        <v>400</v>
      </c>
      <c r="M25" s="172">
        <f t="shared" si="3"/>
        <v>1200</v>
      </c>
      <c r="N25" s="46">
        <f t="shared" si="1"/>
        <v>0</v>
      </c>
    </row>
    <row r="26" spans="1:19" s="47" customFormat="1" x14ac:dyDescent="0.25">
      <c r="A26" s="286"/>
      <c r="B26" s="285"/>
      <c r="C26" s="285"/>
      <c r="D26" s="45" t="s">
        <v>32</v>
      </c>
      <c r="E26" s="8"/>
      <c r="F26" s="8" t="s">
        <v>31</v>
      </c>
      <c r="G26" s="8" t="s">
        <v>31</v>
      </c>
      <c r="H26" s="6" t="s">
        <v>31</v>
      </c>
      <c r="I26" s="7"/>
      <c r="J26" s="7"/>
      <c r="K26" s="7"/>
      <c r="L26" s="7"/>
      <c r="M26" s="7">
        <f t="shared" si="3"/>
        <v>0</v>
      </c>
      <c r="N26" s="46">
        <f t="shared" si="1"/>
        <v>0</v>
      </c>
    </row>
    <row r="27" spans="1:19" s="47" customFormat="1" ht="31.5" x14ac:dyDescent="0.25">
      <c r="A27" s="286"/>
      <c r="B27" s="285"/>
      <c r="C27" s="285"/>
      <c r="D27" s="45" t="s">
        <v>72</v>
      </c>
      <c r="E27" s="8">
        <v>242</v>
      </c>
      <c r="F27" s="8" t="s">
        <v>31</v>
      </c>
      <c r="G27" s="8" t="s">
        <v>31</v>
      </c>
      <c r="H27" s="6" t="s">
        <v>31</v>
      </c>
      <c r="I27" s="7">
        <v>0</v>
      </c>
      <c r="J27" s="7">
        <v>400</v>
      </c>
      <c r="K27" s="7">
        <v>400</v>
      </c>
      <c r="L27" s="7">
        <v>400</v>
      </c>
      <c r="M27" s="7">
        <f t="shared" si="3"/>
        <v>1200</v>
      </c>
      <c r="N27" s="46">
        <f t="shared" si="1"/>
        <v>0</v>
      </c>
    </row>
    <row r="28" spans="1:19" s="50" customFormat="1" ht="31.5" x14ac:dyDescent="0.25">
      <c r="A28" s="276" t="s">
        <v>67</v>
      </c>
      <c r="B28" s="276" t="s">
        <v>71</v>
      </c>
      <c r="C28" s="282" t="s">
        <v>103</v>
      </c>
      <c r="D28" s="169" t="s">
        <v>35</v>
      </c>
      <c r="E28" s="170"/>
      <c r="F28" s="170" t="s">
        <v>31</v>
      </c>
      <c r="G28" s="170" t="s">
        <v>31</v>
      </c>
      <c r="H28" s="171" t="s">
        <v>31</v>
      </c>
      <c r="I28" s="172">
        <f>I30</f>
        <v>96641.642170000006</v>
      </c>
      <c r="J28" s="172">
        <f>J30</f>
        <v>76506.908800000005</v>
      </c>
      <c r="K28" s="172">
        <f>K30</f>
        <v>76506.908800000005</v>
      </c>
      <c r="L28" s="172">
        <f>L30</f>
        <v>76506.908800000005</v>
      </c>
      <c r="M28" s="172">
        <f t="shared" si="3"/>
        <v>326162.36857000005</v>
      </c>
      <c r="N28" s="46">
        <f t="shared" si="1"/>
        <v>0</v>
      </c>
      <c r="S28" s="51"/>
    </row>
    <row r="29" spans="1:19" s="50" customFormat="1" x14ac:dyDescent="0.25">
      <c r="A29" s="277"/>
      <c r="B29" s="277"/>
      <c r="C29" s="283"/>
      <c r="D29" s="45" t="s">
        <v>32</v>
      </c>
      <c r="E29" s="8"/>
      <c r="F29" s="8" t="s">
        <v>31</v>
      </c>
      <c r="G29" s="8" t="s">
        <v>31</v>
      </c>
      <c r="H29" s="6" t="s">
        <v>31</v>
      </c>
      <c r="I29" s="7"/>
      <c r="J29" s="7"/>
      <c r="K29" s="7"/>
      <c r="L29" s="7"/>
      <c r="M29" s="7">
        <f t="shared" si="3"/>
        <v>0</v>
      </c>
      <c r="N29" s="46">
        <f t="shared" si="1"/>
        <v>0</v>
      </c>
    </row>
    <row r="30" spans="1:19" s="47" customFormat="1" ht="31.5" x14ac:dyDescent="0.25">
      <c r="A30" s="278"/>
      <c r="B30" s="278"/>
      <c r="C30" s="284"/>
      <c r="D30" s="45" t="s">
        <v>72</v>
      </c>
      <c r="E30" s="8">
        <v>242</v>
      </c>
      <c r="F30" s="8" t="s">
        <v>31</v>
      </c>
      <c r="G30" s="8" t="s">
        <v>31</v>
      </c>
      <c r="H30" s="6" t="s">
        <v>31</v>
      </c>
      <c r="I30" s="7">
        <f>'пр 10 к МП'!M43</f>
        <v>96641.642170000006</v>
      </c>
      <c r="J30" s="7">
        <f>'пр 10 к МП'!N43</f>
        <v>76506.908800000005</v>
      </c>
      <c r="K30" s="7">
        <f>'пр 10 к МП'!O43</f>
        <v>76506.908800000005</v>
      </c>
      <c r="L30" s="7">
        <f>'пр 10 к МП'!P43</f>
        <v>76506.908800000005</v>
      </c>
      <c r="M30" s="7">
        <f t="shared" si="3"/>
        <v>326162.36857000005</v>
      </c>
      <c r="N30" s="46">
        <f t="shared" si="1"/>
        <v>0</v>
      </c>
    </row>
    <row r="31" spans="1:19" s="47" customFormat="1" ht="31.5" x14ac:dyDescent="0.25">
      <c r="A31" s="276" t="s">
        <v>166</v>
      </c>
      <c r="B31" s="279" t="s">
        <v>250</v>
      </c>
      <c r="C31" s="282" t="s">
        <v>271</v>
      </c>
      <c r="D31" s="169" t="s">
        <v>35</v>
      </c>
      <c r="E31" s="170"/>
      <c r="F31" s="170" t="s">
        <v>31</v>
      </c>
      <c r="G31" s="170" t="s">
        <v>31</v>
      </c>
      <c r="H31" s="171" t="s">
        <v>31</v>
      </c>
      <c r="I31" s="172">
        <f>I33</f>
        <v>543.625</v>
      </c>
      <c r="J31" s="172">
        <f>J33</f>
        <v>543.625</v>
      </c>
      <c r="K31" s="172">
        <f>K33</f>
        <v>543.625</v>
      </c>
      <c r="L31" s="172">
        <f>L33</f>
        <v>543.625</v>
      </c>
      <c r="M31" s="172">
        <f>I31+J31+K31+L31</f>
        <v>2174.5</v>
      </c>
      <c r="N31" s="46">
        <f t="shared" si="1"/>
        <v>0</v>
      </c>
    </row>
    <row r="32" spans="1:19" x14ac:dyDescent="0.25">
      <c r="A32" s="277"/>
      <c r="B32" s="280"/>
      <c r="C32" s="283"/>
      <c r="D32" s="45" t="s">
        <v>32</v>
      </c>
      <c r="E32" s="8"/>
      <c r="F32" s="8" t="s">
        <v>31</v>
      </c>
      <c r="G32" s="8" t="s">
        <v>31</v>
      </c>
      <c r="H32" s="6" t="s">
        <v>31</v>
      </c>
      <c r="I32" s="7"/>
      <c r="J32" s="7"/>
      <c r="K32" s="7"/>
      <c r="L32" s="7"/>
      <c r="M32" s="7">
        <f t="shared" si="3"/>
        <v>0</v>
      </c>
      <c r="N32" s="46">
        <f t="shared" si="1"/>
        <v>0</v>
      </c>
    </row>
    <row r="33" spans="1:14" ht="133.5" customHeight="1" x14ac:dyDescent="0.25">
      <c r="A33" s="278"/>
      <c r="B33" s="281"/>
      <c r="C33" s="284"/>
      <c r="D33" s="45" t="s">
        <v>72</v>
      </c>
      <c r="E33" s="8">
        <v>242</v>
      </c>
      <c r="F33" s="8" t="s">
        <v>31</v>
      </c>
      <c r="G33" s="8" t="s">
        <v>31</v>
      </c>
      <c r="H33" s="6" t="s">
        <v>31</v>
      </c>
      <c r="I33" s="7">
        <v>543.625</v>
      </c>
      <c r="J33" s="7">
        <f>'пр 10 к МП'!N50</f>
        <v>543.625</v>
      </c>
      <c r="K33" s="7">
        <f>'пр 10 к МП'!O50</f>
        <v>543.625</v>
      </c>
      <c r="L33" s="7">
        <f>'пр 10 к МП'!P50</f>
        <v>543.625</v>
      </c>
      <c r="M33" s="7">
        <f t="shared" ref="M33:M39" si="4">I33+J33+K33+L33</f>
        <v>2174.5</v>
      </c>
      <c r="N33" s="46">
        <f t="shared" si="1"/>
        <v>0</v>
      </c>
    </row>
    <row r="34" spans="1:14" ht="31.5" x14ac:dyDescent="0.25">
      <c r="A34" s="290" t="s">
        <v>167</v>
      </c>
      <c r="B34" s="279" t="s">
        <v>250</v>
      </c>
      <c r="C34" s="287" t="s">
        <v>251</v>
      </c>
      <c r="D34" s="169" t="s">
        <v>35</v>
      </c>
      <c r="E34" s="170"/>
      <c r="F34" s="170" t="s">
        <v>31</v>
      </c>
      <c r="G34" s="170" t="s">
        <v>31</v>
      </c>
      <c r="H34" s="171" t="s">
        <v>31</v>
      </c>
      <c r="I34" s="172">
        <f>I36</f>
        <v>100</v>
      </c>
      <c r="J34" s="172">
        <f>J36</f>
        <v>100</v>
      </c>
      <c r="K34" s="172">
        <f>K36</f>
        <v>100</v>
      </c>
      <c r="L34" s="172">
        <f>L36</f>
        <v>100</v>
      </c>
      <c r="M34" s="172">
        <f t="shared" si="4"/>
        <v>400</v>
      </c>
    </row>
    <row r="35" spans="1:14" x14ac:dyDescent="0.25">
      <c r="A35" s="291"/>
      <c r="B35" s="280"/>
      <c r="C35" s="288"/>
      <c r="D35" s="45" t="s">
        <v>32</v>
      </c>
      <c r="E35" s="8"/>
      <c r="F35" s="8" t="s">
        <v>31</v>
      </c>
      <c r="G35" s="8" t="s">
        <v>31</v>
      </c>
      <c r="H35" s="6" t="s">
        <v>31</v>
      </c>
      <c r="I35" s="7"/>
      <c r="J35" s="7"/>
      <c r="K35" s="7"/>
      <c r="L35" s="7"/>
      <c r="M35" s="7">
        <f t="shared" si="4"/>
        <v>0</v>
      </c>
    </row>
    <row r="36" spans="1:14" ht="126.75" customHeight="1" x14ac:dyDescent="0.25">
      <c r="A36" s="292"/>
      <c r="B36" s="281"/>
      <c r="C36" s="289"/>
      <c r="D36" s="191" t="s">
        <v>252</v>
      </c>
      <c r="E36" s="8">
        <v>241</v>
      </c>
      <c r="F36" s="8" t="s">
        <v>31</v>
      </c>
      <c r="G36" s="8" t="s">
        <v>31</v>
      </c>
      <c r="H36" s="6" t="s">
        <v>31</v>
      </c>
      <c r="I36" s="7">
        <v>100</v>
      </c>
      <c r="J36" s="7">
        <v>100</v>
      </c>
      <c r="K36" s="7">
        <v>100</v>
      </c>
      <c r="L36" s="7">
        <v>100</v>
      </c>
      <c r="M36" s="7">
        <f t="shared" si="4"/>
        <v>400</v>
      </c>
    </row>
    <row r="37" spans="1:14" s="47" customFormat="1" ht="31.5" x14ac:dyDescent="0.25">
      <c r="A37" s="276" t="s">
        <v>168</v>
      </c>
      <c r="B37" s="279" t="s">
        <v>250</v>
      </c>
      <c r="C37" s="282" t="s">
        <v>289</v>
      </c>
      <c r="D37" s="169" t="s">
        <v>35</v>
      </c>
      <c r="E37" s="170"/>
      <c r="F37" s="170" t="s">
        <v>31</v>
      </c>
      <c r="G37" s="170" t="s">
        <v>31</v>
      </c>
      <c r="H37" s="171" t="s">
        <v>31</v>
      </c>
      <c r="I37" s="172">
        <f>I39</f>
        <v>4654.55</v>
      </c>
      <c r="J37" s="172">
        <f>J39</f>
        <v>0</v>
      </c>
      <c r="K37" s="172">
        <f>K39</f>
        <v>0</v>
      </c>
      <c r="L37" s="172">
        <f>L39</f>
        <v>0</v>
      </c>
      <c r="M37" s="172">
        <f t="shared" si="4"/>
        <v>4654.55</v>
      </c>
      <c r="N37" s="46">
        <f>I37+J37+K37+L37-M37</f>
        <v>0</v>
      </c>
    </row>
    <row r="38" spans="1:14" x14ac:dyDescent="0.25">
      <c r="A38" s="277"/>
      <c r="B38" s="280"/>
      <c r="C38" s="283"/>
      <c r="D38" s="191" t="s">
        <v>32</v>
      </c>
      <c r="E38" s="8"/>
      <c r="F38" s="8" t="s">
        <v>31</v>
      </c>
      <c r="G38" s="8" t="s">
        <v>31</v>
      </c>
      <c r="H38" s="6" t="s">
        <v>31</v>
      </c>
      <c r="I38" s="7"/>
      <c r="J38" s="7"/>
      <c r="K38" s="7"/>
      <c r="L38" s="7"/>
      <c r="M38" s="7">
        <f t="shared" si="4"/>
        <v>0</v>
      </c>
      <c r="N38" s="46">
        <f>I38+J38+K38+L38-M38</f>
        <v>0</v>
      </c>
    </row>
    <row r="39" spans="1:14" ht="133.5" customHeight="1" x14ac:dyDescent="0.25">
      <c r="A39" s="278"/>
      <c r="B39" s="281"/>
      <c r="C39" s="284"/>
      <c r="D39" s="191" t="s">
        <v>72</v>
      </c>
      <c r="E39" s="8">
        <v>242</v>
      </c>
      <c r="F39" s="8" t="s">
        <v>31</v>
      </c>
      <c r="G39" s="8" t="s">
        <v>31</v>
      </c>
      <c r="H39" s="6" t="s">
        <v>31</v>
      </c>
      <c r="I39" s="7">
        <f>'пр 10 к МП'!M68</f>
        <v>4654.55</v>
      </c>
      <c r="J39" s="7">
        <v>0</v>
      </c>
      <c r="K39" s="7">
        <v>0</v>
      </c>
      <c r="L39" s="7">
        <v>0</v>
      </c>
      <c r="M39" s="7">
        <f t="shared" si="4"/>
        <v>4654.55</v>
      </c>
      <c r="N39" s="46">
        <f>I39+J39+K39+L39-M39</f>
        <v>0</v>
      </c>
    </row>
  </sheetData>
  <mergeCells count="36">
    <mergeCell ref="J2:M2"/>
    <mergeCell ref="M11:M12"/>
    <mergeCell ref="A11:A12"/>
    <mergeCell ref="B11:B12"/>
    <mergeCell ref="C11:C12"/>
    <mergeCell ref="D11:D12"/>
    <mergeCell ref="E11:H11"/>
    <mergeCell ref="C34:C36"/>
    <mergeCell ref="B34:B36"/>
    <mergeCell ref="A34:A36"/>
    <mergeCell ref="B14:B17"/>
    <mergeCell ref="C14:C17"/>
    <mergeCell ref="A18:A20"/>
    <mergeCell ref="B18:B20"/>
    <mergeCell ref="C18:C20"/>
    <mergeCell ref="A25:A27"/>
    <mergeCell ref="A31:A33"/>
    <mergeCell ref="C28:C30"/>
    <mergeCell ref="B28:B30"/>
    <mergeCell ref="A28:A30"/>
    <mergeCell ref="A37:A39"/>
    <mergeCell ref="B37:B39"/>
    <mergeCell ref="C37:C39"/>
    <mergeCell ref="A6:M6"/>
    <mergeCell ref="J3:M3"/>
    <mergeCell ref="B25:B27"/>
    <mergeCell ref="C25:C27"/>
    <mergeCell ref="A14:A17"/>
    <mergeCell ref="A7:M7"/>
    <mergeCell ref="A8:M8"/>
    <mergeCell ref="A9:M9"/>
    <mergeCell ref="A21:A24"/>
    <mergeCell ref="B21:B24"/>
    <mergeCell ref="C21:C24"/>
    <mergeCell ref="C31:C33"/>
    <mergeCell ref="B31:B33"/>
  </mergeCells>
  <pageMargins left="0.78740157480314965" right="0.78740157480314965" top="1.1811023622047245" bottom="0.39370078740157483" header="0.31496062992125984" footer="0.31496062992125984"/>
  <pageSetup paperSize="9" scale="6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W70"/>
  <sheetViews>
    <sheetView view="pageBreakPreview" topLeftCell="D1" zoomScale="85" zoomScaleNormal="100" zoomScaleSheetLayoutView="85" workbookViewId="0">
      <selection activeCell="M44" sqref="M44"/>
    </sheetView>
  </sheetViews>
  <sheetFormatPr defaultRowHeight="18.75" outlineLevelCol="1" x14ac:dyDescent="0.3"/>
  <cols>
    <col min="1" max="1" width="5.375" style="28" customWidth="1"/>
    <col min="2" max="2" width="16" style="29" customWidth="1"/>
    <col min="3" max="3" width="55.25" style="29" customWidth="1"/>
    <col min="4" max="4" width="34" style="29" customWidth="1"/>
    <col min="5" max="6" width="10.375" style="174" bestFit="1" customWidth="1" outlineLevel="1"/>
    <col min="7" max="7" width="10.375" style="174" customWidth="1" outlineLevel="1"/>
    <col min="8" max="8" width="10.375" style="174" bestFit="1" customWidth="1" outlineLevel="1"/>
    <col min="9" max="9" width="14.875" style="174" customWidth="1" outlineLevel="1"/>
    <col min="10" max="10" width="13.625" style="174" customWidth="1" outlineLevel="1"/>
    <col min="11" max="11" width="13.375" style="174" customWidth="1" outlineLevel="1"/>
    <col min="12" max="12" width="13.125" style="174" customWidth="1" outlineLevel="1"/>
    <col min="13" max="13" width="15.375" style="29" customWidth="1"/>
    <col min="14" max="14" width="15.25" style="29" customWidth="1"/>
    <col min="15" max="15" width="13.375" style="29" bestFit="1" customWidth="1"/>
    <col min="16" max="16" width="13.375" style="29" customWidth="1"/>
    <col min="17" max="17" width="18.125" style="29" bestFit="1" customWidth="1"/>
    <col min="18" max="18" width="9" style="29"/>
    <col min="19" max="19" width="17.75" style="30" customWidth="1"/>
    <col min="20" max="16384" width="9" style="29"/>
  </cols>
  <sheetData>
    <row r="1" spans="1:23" x14ac:dyDescent="0.3">
      <c r="E1" s="29"/>
      <c r="F1" s="29"/>
      <c r="G1" s="29"/>
      <c r="H1" s="29"/>
      <c r="I1" s="29"/>
      <c r="J1" s="29"/>
      <c r="K1" s="29"/>
      <c r="L1" s="29"/>
      <c r="O1" s="59" t="s">
        <v>274</v>
      </c>
      <c r="P1" s="59"/>
      <c r="Q1" s="59"/>
    </row>
    <row r="2" spans="1:23" ht="99" customHeight="1" x14ac:dyDescent="0.3">
      <c r="E2" s="29"/>
      <c r="F2" s="29"/>
      <c r="G2" s="29"/>
      <c r="H2" s="29"/>
      <c r="I2" s="29"/>
      <c r="J2" s="29"/>
      <c r="K2" s="29"/>
      <c r="L2" s="29"/>
      <c r="O2" s="225" t="s">
        <v>230</v>
      </c>
      <c r="P2" s="225"/>
      <c r="Q2" s="225"/>
    </row>
    <row r="3" spans="1:23" ht="23.25" customHeight="1" x14ac:dyDescent="0.3">
      <c r="E3" s="29"/>
      <c r="F3" s="29"/>
      <c r="G3" s="29"/>
      <c r="H3" s="29"/>
      <c r="I3" s="29"/>
      <c r="J3" s="29"/>
      <c r="K3" s="29"/>
      <c r="L3" s="29"/>
      <c r="N3" s="31"/>
      <c r="O3" s="31"/>
      <c r="P3" s="102"/>
      <c r="Q3" s="31"/>
    </row>
    <row r="4" spans="1:23" x14ac:dyDescent="0.3">
      <c r="A4" s="19"/>
      <c r="E4" s="29"/>
      <c r="F4" s="29"/>
      <c r="G4" s="29"/>
      <c r="H4" s="29"/>
      <c r="I4" s="29"/>
      <c r="J4" s="29"/>
      <c r="K4" s="29"/>
      <c r="L4" s="29"/>
    </row>
    <row r="5" spans="1:23" x14ac:dyDescent="0.3">
      <c r="A5" s="227" t="s">
        <v>0</v>
      </c>
      <c r="B5" s="227"/>
      <c r="C5" s="227"/>
      <c r="D5" s="227"/>
      <c r="E5" s="227"/>
      <c r="F5" s="227"/>
      <c r="G5" s="227"/>
      <c r="H5" s="227"/>
      <c r="I5" s="227"/>
      <c r="J5" s="227"/>
      <c r="K5" s="227"/>
      <c r="L5" s="227"/>
      <c r="M5" s="227"/>
      <c r="N5" s="227"/>
      <c r="O5" s="227"/>
      <c r="P5" s="227"/>
      <c r="Q5" s="227"/>
    </row>
    <row r="6" spans="1:23" x14ac:dyDescent="0.3">
      <c r="A6" s="227" t="s">
        <v>41</v>
      </c>
      <c r="B6" s="227"/>
      <c r="C6" s="227"/>
      <c r="D6" s="227"/>
      <c r="E6" s="227"/>
      <c r="F6" s="227"/>
      <c r="G6" s="227"/>
      <c r="H6" s="227"/>
      <c r="I6" s="227"/>
      <c r="J6" s="227"/>
      <c r="K6" s="227"/>
      <c r="L6" s="227"/>
      <c r="M6" s="227"/>
      <c r="N6" s="227"/>
      <c r="O6" s="227"/>
      <c r="P6" s="227"/>
      <c r="Q6" s="227"/>
    </row>
    <row r="7" spans="1:23" x14ac:dyDescent="0.3">
      <c r="A7" s="227" t="s">
        <v>42</v>
      </c>
      <c r="B7" s="227"/>
      <c r="C7" s="227"/>
      <c r="D7" s="227"/>
      <c r="E7" s="227"/>
      <c r="F7" s="227"/>
      <c r="G7" s="227"/>
      <c r="H7" s="227"/>
      <c r="I7" s="227"/>
      <c r="J7" s="227"/>
      <c r="K7" s="227"/>
      <c r="L7" s="227"/>
      <c r="M7" s="227"/>
      <c r="N7" s="227"/>
      <c r="O7" s="227"/>
      <c r="P7" s="227"/>
      <c r="Q7" s="227"/>
    </row>
    <row r="8" spans="1:23" x14ac:dyDescent="0.3">
      <c r="A8" s="227" t="s">
        <v>43</v>
      </c>
      <c r="B8" s="227"/>
      <c r="C8" s="227"/>
      <c r="D8" s="227"/>
      <c r="E8" s="227"/>
      <c r="F8" s="227"/>
      <c r="G8" s="227"/>
      <c r="H8" s="227"/>
      <c r="I8" s="227"/>
      <c r="J8" s="227"/>
      <c r="K8" s="227"/>
      <c r="L8" s="227"/>
      <c r="M8" s="227"/>
      <c r="N8" s="227"/>
      <c r="O8" s="227"/>
      <c r="P8" s="227"/>
      <c r="Q8" s="227"/>
    </row>
    <row r="9" spans="1:23" x14ac:dyDescent="0.3">
      <c r="A9" s="227" t="s">
        <v>44</v>
      </c>
      <c r="B9" s="227"/>
      <c r="C9" s="227"/>
      <c r="D9" s="227"/>
      <c r="E9" s="227"/>
      <c r="F9" s="227"/>
      <c r="G9" s="227"/>
      <c r="H9" s="227"/>
      <c r="I9" s="227"/>
      <c r="J9" s="227"/>
      <c r="K9" s="227"/>
      <c r="L9" s="227"/>
      <c r="M9" s="227"/>
      <c r="N9" s="227"/>
      <c r="O9" s="227"/>
      <c r="P9" s="227"/>
      <c r="Q9" s="227"/>
    </row>
    <row r="10" spans="1:23" x14ac:dyDescent="0.3">
      <c r="A10" s="227" t="s">
        <v>45</v>
      </c>
      <c r="B10" s="227"/>
      <c r="C10" s="227"/>
      <c r="D10" s="227"/>
      <c r="E10" s="227"/>
      <c r="F10" s="227"/>
      <c r="G10" s="227"/>
      <c r="H10" s="227"/>
      <c r="I10" s="227"/>
      <c r="J10" s="227"/>
      <c r="K10" s="227"/>
      <c r="L10" s="227"/>
      <c r="M10" s="227"/>
      <c r="N10" s="227"/>
      <c r="O10" s="227"/>
      <c r="P10" s="227"/>
      <c r="Q10" s="227"/>
    </row>
    <row r="11" spans="1:23" x14ac:dyDescent="0.3">
      <c r="E11" s="200"/>
      <c r="F11" s="200"/>
      <c r="G11" s="200"/>
      <c r="H11" s="200"/>
      <c r="I11" s="200"/>
      <c r="J11" s="200"/>
      <c r="K11" s="200"/>
      <c r="L11" s="200"/>
      <c r="Q11" s="32" t="s">
        <v>20</v>
      </c>
    </row>
    <row r="12" spans="1:23" ht="58.5" customHeight="1" x14ac:dyDescent="0.3">
      <c r="A12" s="226" t="s">
        <v>19</v>
      </c>
      <c r="B12" s="226" t="s">
        <v>33</v>
      </c>
      <c r="C12" s="226" t="s">
        <v>34</v>
      </c>
      <c r="D12" s="226" t="s">
        <v>38</v>
      </c>
      <c r="E12" s="201">
        <v>2014</v>
      </c>
      <c r="F12" s="201">
        <v>2015</v>
      </c>
      <c r="G12" s="201">
        <v>2016</v>
      </c>
      <c r="H12" s="201">
        <v>2017</v>
      </c>
      <c r="I12" s="203">
        <f>H12+1</f>
        <v>2018</v>
      </c>
      <c r="J12" s="203">
        <f>I12+1</f>
        <v>2019</v>
      </c>
      <c r="K12" s="203">
        <f>J12+1</f>
        <v>2020</v>
      </c>
      <c r="L12" s="203">
        <f>K12+1</f>
        <v>2021</v>
      </c>
      <c r="M12" s="159" t="s">
        <v>231</v>
      </c>
      <c r="N12" s="159" t="s">
        <v>239</v>
      </c>
      <c r="O12" s="159" t="s">
        <v>240</v>
      </c>
      <c r="P12" s="159" t="s">
        <v>59</v>
      </c>
      <c r="Q12" s="226" t="s">
        <v>25</v>
      </c>
    </row>
    <row r="13" spans="1:23" x14ac:dyDescent="0.3">
      <c r="A13" s="226"/>
      <c r="B13" s="226"/>
      <c r="C13" s="226"/>
      <c r="D13" s="226"/>
      <c r="E13" s="201" t="s">
        <v>249</v>
      </c>
      <c r="F13" s="201" t="s">
        <v>249</v>
      </c>
      <c r="G13" s="201" t="s">
        <v>249</v>
      </c>
      <c r="H13" s="201" t="s">
        <v>249</v>
      </c>
      <c r="I13" s="203" t="s">
        <v>249</v>
      </c>
      <c r="J13" s="203" t="s">
        <v>249</v>
      </c>
      <c r="K13" s="203" t="s">
        <v>249</v>
      </c>
      <c r="L13" s="203" t="s">
        <v>249</v>
      </c>
      <c r="M13" s="148" t="s">
        <v>30</v>
      </c>
      <c r="N13" s="148" t="s">
        <v>30</v>
      </c>
      <c r="O13" s="148" t="s">
        <v>30</v>
      </c>
      <c r="P13" s="103" t="s">
        <v>30</v>
      </c>
      <c r="Q13" s="226"/>
    </row>
    <row r="14" spans="1:23" s="110" customFormat="1" ht="15" x14ac:dyDescent="0.25">
      <c r="A14" s="109">
        <v>1</v>
      </c>
      <c r="B14" s="109">
        <v>2</v>
      </c>
      <c r="C14" s="109">
        <v>3</v>
      </c>
      <c r="D14" s="109">
        <v>4</v>
      </c>
      <c r="E14" s="202"/>
      <c r="F14" s="202"/>
      <c r="G14" s="202"/>
      <c r="H14" s="202"/>
      <c r="I14" s="204"/>
      <c r="J14" s="204"/>
      <c r="K14" s="204"/>
      <c r="L14" s="204"/>
      <c r="M14" s="109">
        <f>D14+1</f>
        <v>5</v>
      </c>
      <c r="N14" s="109">
        <f>E14+1</f>
        <v>1</v>
      </c>
      <c r="O14" s="109">
        <f>F14+1</f>
        <v>1</v>
      </c>
      <c r="P14" s="109">
        <f>G14+1</f>
        <v>1</v>
      </c>
      <c r="Q14" s="109">
        <f>H14+1</f>
        <v>1</v>
      </c>
      <c r="S14" s="111"/>
      <c r="W14" s="112"/>
    </row>
    <row r="15" spans="1:23" x14ac:dyDescent="0.3">
      <c r="A15" s="294">
        <v>1</v>
      </c>
      <c r="B15" s="295" t="s">
        <v>39</v>
      </c>
      <c r="C15" s="295" t="str">
        <f>'пр 9 к МП'!C14</f>
        <v>Обеспечение комфортной среды проживания на территории населенных пунктов Туруханского района</v>
      </c>
      <c r="D15" s="173" t="s">
        <v>37</v>
      </c>
      <c r="E15" s="217">
        <f>E22+E29+E36+E43</f>
        <v>54069.184999999998</v>
      </c>
      <c r="F15" s="217">
        <f t="shared" ref="F15:Q15" si="0">F22+F29+F36+F43</f>
        <v>52606.53</v>
      </c>
      <c r="G15" s="217">
        <f t="shared" si="0"/>
        <v>62863.756000000008</v>
      </c>
      <c r="H15" s="217">
        <f t="shared" si="0"/>
        <v>88210.419999999984</v>
      </c>
      <c r="I15" s="217">
        <f t="shared" si="0"/>
        <v>101617.32299999999</v>
      </c>
      <c r="J15" s="217">
        <f t="shared" si="0"/>
        <v>107177.499</v>
      </c>
      <c r="K15" s="217">
        <f t="shared" si="0"/>
        <v>100954.152</v>
      </c>
      <c r="L15" s="217">
        <f t="shared" si="0"/>
        <v>133121.07699999999</v>
      </c>
      <c r="M15" s="217">
        <f>M22+M29+M36+M43+M50+M57+M64</f>
        <v>178038.76976</v>
      </c>
      <c r="N15" s="217">
        <f t="shared" ref="N15:P15" si="1">N22+N29+N36+N43+N50+N57+N64</f>
        <v>95394.12169</v>
      </c>
      <c r="O15" s="217">
        <f t="shared" si="1"/>
        <v>95394.12169</v>
      </c>
      <c r="P15" s="217">
        <f t="shared" si="1"/>
        <v>95394.121800000008</v>
      </c>
      <c r="Q15" s="217">
        <f t="shared" si="0"/>
        <v>1157612.02694</v>
      </c>
      <c r="S15" s="178">
        <f>SUM(E15:P15)</f>
        <v>1164841.0769400001</v>
      </c>
    </row>
    <row r="16" spans="1:23" x14ac:dyDescent="0.3">
      <c r="A16" s="294"/>
      <c r="B16" s="295"/>
      <c r="C16" s="295"/>
      <c r="D16" s="9" t="s">
        <v>21</v>
      </c>
      <c r="E16" s="195"/>
      <c r="F16" s="195"/>
      <c r="G16" s="195"/>
      <c r="H16" s="195"/>
      <c r="I16" s="195"/>
      <c r="J16" s="195"/>
      <c r="K16" s="195"/>
      <c r="L16" s="195"/>
      <c r="M16" s="7"/>
      <c r="N16" s="7"/>
      <c r="O16" s="7"/>
      <c r="P16" s="7"/>
      <c r="Q16" s="172">
        <f>M16+N16+O16+P16+L16+K16+J16+I16+H16+G16+F16+E16</f>
        <v>0</v>
      </c>
      <c r="S16" s="177">
        <f t="shared" ref="S16:S56" si="2">SUM(E16:P16)</f>
        <v>0</v>
      </c>
    </row>
    <row r="17" spans="1:19" x14ac:dyDescent="0.3">
      <c r="A17" s="294"/>
      <c r="B17" s="295"/>
      <c r="C17" s="295"/>
      <c r="D17" s="33" t="s">
        <v>74</v>
      </c>
      <c r="E17" s="195">
        <f t="shared" ref="E17:F19" si="3">E24+E31+E38+E45</f>
        <v>170.14500000000001</v>
      </c>
      <c r="F17" s="195">
        <f t="shared" si="3"/>
        <v>196.83</v>
      </c>
      <c r="G17" s="195">
        <f t="shared" ref="E17:G20" si="4">G24+G31+G38+G45</f>
        <v>1582.75</v>
      </c>
      <c r="H17" s="195">
        <f t="shared" ref="H17:L20" si="5">H24+H31+H38+H45</f>
        <v>1416.8</v>
      </c>
      <c r="I17" s="195">
        <f t="shared" si="5"/>
        <v>0</v>
      </c>
      <c r="J17" s="195">
        <f t="shared" si="5"/>
        <v>3334.2</v>
      </c>
      <c r="K17" s="195">
        <f t="shared" si="5"/>
        <v>3334.2</v>
      </c>
      <c r="L17" s="195">
        <f t="shared" si="5"/>
        <v>3334.2</v>
      </c>
      <c r="M17" s="7">
        <f>M24+M31+M38+M45</f>
        <v>3197.2</v>
      </c>
      <c r="N17" s="7">
        <f t="shared" ref="M17:P18" si="6">N24+N31+N38+N45</f>
        <v>3197.2</v>
      </c>
      <c r="O17" s="7">
        <f t="shared" si="6"/>
        <v>3197.2</v>
      </c>
      <c r="P17" s="7">
        <f t="shared" si="6"/>
        <v>3197.2</v>
      </c>
      <c r="Q17" s="172">
        <f t="shared" ref="Q17:Q22" si="7">M17+N17+O17+P17+L17+K17+J17+I17+H17+G17+F17+E17</f>
        <v>26157.925000000003</v>
      </c>
      <c r="S17" s="177">
        <f>SUM(E17:P17)</f>
        <v>26157.925000000003</v>
      </c>
    </row>
    <row r="18" spans="1:19" x14ac:dyDescent="0.3">
      <c r="A18" s="294"/>
      <c r="B18" s="295"/>
      <c r="C18" s="295"/>
      <c r="D18" s="9" t="s">
        <v>75</v>
      </c>
      <c r="E18" s="195">
        <f t="shared" si="3"/>
        <v>14693.853999999999</v>
      </c>
      <c r="F18" s="195">
        <f t="shared" si="3"/>
        <v>15653.073</v>
      </c>
      <c r="G18" s="195">
        <f t="shared" si="4"/>
        <v>16222.482</v>
      </c>
      <c r="H18" s="195">
        <f t="shared" si="5"/>
        <v>16527.439999999999</v>
      </c>
      <c r="I18" s="195">
        <f t="shared" si="5"/>
        <v>32604.093000000001</v>
      </c>
      <c r="J18" s="195">
        <f t="shared" si="5"/>
        <v>33041.438000000002</v>
      </c>
      <c r="K18" s="195">
        <f t="shared" si="5"/>
        <v>30523.232</v>
      </c>
      <c r="L18" s="195">
        <f t="shared" si="5"/>
        <v>32872</v>
      </c>
      <c r="M18" s="7">
        <f t="shared" si="6"/>
        <v>33652</v>
      </c>
      <c r="N18" s="7">
        <f t="shared" si="6"/>
        <v>32540.887999999995</v>
      </c>
      <c r="O18" s="7">
        <f t="shared" si="6"/>
        <v>32540.887999999995</v>
      </c>
      <c r="P18" s="7">
        <f t="shared" si="6"/>
        <v>32540.887999999995</v>
      </c>
      <c r="Q18" s="172">
        <f t="shared" si="7"/>
        <v>323412.27599999995</v>
      </c>
      <c r="S18" s="177">
        <f t="shared" si="2"/>
        <v>323412.27599999995</v>
      </c>
    </row>
    <row r="19" spans="1:19" x14ac:dyDescent="0.3">
      <c r="A19" s="294"/>
      <c r="B19" s="295"/>
      <c r="C19" s="295"/>
      <c r="D19" s="9" t="s">
        <v>40</v>
      </c>
      <c r="E19" s="195">
        <f t="shared" si="3"/>
        <v>39205.186000000002</v>
      </c>
      <c r="F19" s="195">
        <f t="shared" si="3"/>
        <v>36756.627</v>
      </c>
      <c r="G19" s="195">
        <f t="shared" si="4"/>
        <v>44758.524000000005</v>
      </c>
      <c r="H19" s="195">
        <f t="shared" si="5"/>
        <v>68266.179999999993</v>
      </c>
      <c r="I19" s="195">
        <f t="shared" si="5"/>
        <v>66513.23</v>
      </c>
      <c r="J19" s="195">
        <f t="shared" si="5"/>
        <v>70801.861000000004</v>
      </c>
      <c r="K19" s="195">
        <f t="shared" si="5"/>
        <v>67096.72</v>
      </c>
      <c r="L19" s="195">
        <f t="shared" si="5"/>
        <v>96914.877000000008</v>
      </c>
      <c r="M19" s="7">
        <f>M26+M33+M40+M47+M54</f>
        <v>136435.01976</v>
      </c>
      <c r="N19" s="7">
        <f>N26+N33+N40+N47+N54</f>
        <v>59556.033689999997</v>
      </c>
      <c r="O19" s="7">
        <f>O26+O33+O40+O47+O54</f>
        <v>59556.033689999997</v>
      </c>
      <c r="P19" s="7">
        <f>P26+P33+P40+P47+P54</f>
        <v>59556.033800000005</v>
      </c>
      <c r="Q19" s="172">
        <f t="shared" si="7"/>
        <v>805416.32594000001</v>
      </c>
      <c r="S19" s="177">
        <f t="shared" si="2"/>
        <v>805416.32593999978</v>
      </c>
    </row>
    <row r="20" spans="1:19" ht="32.25" x14ac:dyDescent="0.3">
      <c r="A20" s="294"/>
      <c r="B20" s="295"/>
      <c r="C20" s="295"/>
      <c r="D20" s="34" t="s">
        <v>76</v>
      </c>
      <c r="E20" s="195">
        <f t="shared" si="4"/>
        <v>0</v>
      </c>
      <c r="F20" s="195">
        <f t="shared" si="4"/>
        <v>0</v>
      </c>
      <c r="G20" s="195">
        <f t="shared" si="4"/>
        <v>0</v>
      </c>
      <c r="H20" s="195">
        <f t="shared" si="5"/>
        <v>0</v>
      </c>
      <c r="I20" s="195">
        <f t="shared" si="5"/>
        <v>0</v>
      </c>
      <c r="J20" s="195">
        <f t="shared" si="5"/>
        <v>0</v>
      </c>
      <c r="K20" s="195">
        <f t="shared" si="5"/>
        <v>0</v>
      </c>
      <c r="L20" s="195">
        <f t="shared" si="5"/>
        <v>0</v>
      </c>
      <c r="M20" s="7">
        <f t="shared" ref="M20:P21" si="8">M27+M34+M41+M48</f>
        <v>0</v>
      </c>
      <c r="N20" s="7">
        <f>N27+N34+N41+N48</f>
        <v>0</v>
      </c>
      <c r="O20" s="7">
        <f t="shared" si="8"/>
        <v>0</v>
      </c>
      <c r="P20" s="7">
        <f t="shared" si="8"/>
        <v>0</v>
      </c>
      <c r="Q20" s="172">
        <f t="shared" si="7"/>
        <v>0</v>
      </c>
      <c r="S20" s="177">
        <f t="shared" si="2"/>
        <v>0</v>
      </c>
    </row>
    <row r="21" spans="1:19" x14ac:dyDescent="0.3">
      <c r="A21" s="294"/>
      <c r="B21" s="295"/>
      <c r="C21" s="295"/>
      <c r="D21" s="9" t="s">
        <v>22</v>
      </c>
      <c r="E21" s="195">
        <v>0</v>
      </c>
      <c r="F21" s="195">
        <f>F28+F35+F42+F49</f>
        <v>0</v>
      </c>
      <c r="G21" s="195">
        <f>G28+G35+G42+G49</f>
        <v>300</v>
      </c>
      <c r="H21" s="195">
        <v>2000</v>
      </c>
      <c r="I21" s="195">
        <v>2000</v>
      </c>
      <c r="J21" s="195">
        <v>2000</v>
      </c>
      <c r="K21" s="195">
        <v>2000</v>
      </c>
      <c r="L21" s="195">
        <v>2000</v>
      </c>
      <c r="M21" s="7">
        <f t="shared" si="8"/>
        <v>0</v>
      </c>
      <c r="N21" s="7">
        <f t="shared" si="8"/>
        <v>0</v>
      </c>
      <c r="O21" s="7">
        <f t="shared" si="8"/>
        <v>0</v>
      </c>
      <c r="P21" s="7">
        <f t="shared" si="8"/>
        <v>0</v>
      </c>
      <c r="Q21" s="172">
        <f t="shared" si="7"/>
        <v>10300</v>
      </c>
      <c r="S21" s="177">
        <f t="shared" si="2"/>
        <v>10300</v>
      </c>
    </row>
    <row r="22" spans="1:19" x14ac:dyDescent="0.3">
      <c r="A22" s="35" t="s">
        <v>3</v>
      </c>
      <c r="B22" s="279" t="s">
        <v>15</v>
      </c>
      <c r="C22" s="279" t="str">
        <f>'пр 9 к МП'!C18</f>
        <v>Благоустройство сельских населенных пунктов</v>
      </c>
      <c r="D22" s="173" t="s">
        <v>37</v>
      </c>
      <c r="E22" s="175">
        <f>SUM(E24:E28)</f>
        <v>6993.2610000000004</v>
      </c>
      <c r="F22" s="175">
        <f>SUM(F24:F28)</f>
        <v>5818.8239999999996</v>
      </c>
      <c r="G22" s="175">
        <f>G26+G28</f>
        <v>9795.4140000000007</v>
      </c>
      <c r="H22" s="175">
        <f>SUM(H23:H28)</f>
        <v>30530.62</v>
      </c>
      <c r="I22" s="205">
        <f>SUM(I23:I28)</f>
        <v>34006.312999999995</v>
      </c>
      <c r="J22" s="205">
        <f>SUM(J23:J28)</f>
        <v>29554.653999999999</v>
      </c>
      <c r="K22" s="205">
        <f>SUM(K23:K28)</f>
        <v>21788.856</v>
      </c>
      <c r="L22" s="205">
        <f>SUM(L23:L28)</f>
        <v>47543.294999999998</v>
      </c>
      <c r="M22" s="172">
        <f>SUM(M24:M28)</f>
        <v>72891.056230000002</v>
      </c>
      <c r="N22" s="172">
        <f>SUM(N24:N28)</f>
        <v>16368.067999999999</v>
      </c>
      <c r="O22" s="172">
        <f>SUM(O24:O28)</f>
        <v>16368.067999999999</v>
      </c>
      <c r="P22" s="172">
        <f>SUM(P24:P28)</f>
        <v>16368.067999999999</v>
      </c>
      <c r="Q22" s="172">
        <f t="shared" si="7"/>
        <v>308026.49723000004</v>
      </c>
      <c r="S22" s="178">
        <f t="shared" si="2"/>
        <v>308026.49722999986</v>
      </c>
    </row>
    <row r="23" spans="1:19" x14ac:dyDescent="0.3">
      <c r="A23" s="36"/>
      <c r="B23" s="280"/>
      <c r="C23" s="280"/>
      <c r="D23" s="9" t="s">
        <v>21</v>
      </c>
      <c r="E23" s="198"/>
      <c r="F23" s="198"/>
      <c r="G23" s="198"/>
      <c r="H23" s="195"/>
      <c r="I23" s="195"/>
      <c r="J23" s="195"/>
      <c r="K23" s="195"/>
      <c r="L23" s="195"/>
      <c r="M23" s="7"/>
      <c r="N23" s="7"/>
      <c r="O23" s="7"/>
      <c r="P23" s="7"/>
      <c r="Q23" s="172">
        <f>M23+N23+O23+P23+L23+K23+J23+I23+H23+G23+F23+E23</f>
        <v>0</v>
      </c>
      <c r="S23" s="177">
        <f t="shared" si="2"/>
        <v>0</v>
      </c>
    </row>
    <row r="24" spans="1:19" x14ac:dyDescent="0.3">
      <c r="A24" s="36"/>
      <c r="B24" s="280"/>
      <c r="C24" s="280"/>
      <c r="D24" s="33" t="s">
        <v>74</v>
      </c>
      <c r="E24" s="198"/>
      <c r="F24" s="198"/>
      <c r="G24" s="198"/>
      <c r="H24" s="195"/>
      <c r="I24" s="195"/>
      <c r="J24" s="195"/>
      <c r="K24" s="195"/>
      <c r="L24" s="195"/>
      <c r="M24" s="7"/>
      <c r="N24" s="7"/>
      <c r="O24" s="7"/>
      <c r="P24" s="7"/>
      <c r="Q24" s="172">
        <f>M24+N24+O24+P24+L24+K24+J24+I24+H24+G24+F24+E24</f>
        <v>0</v>
      </c>
      <c r="S24" s="177">
        <f t="shared" si="2"/>
        <v>0</v>
      </c>
    </row>
    <row r="25" spans="1:19" x14ac:dyDescent="0.3">
      <c r="A25" s="36"/>
      <c r="B25" s="280"/>
      <c r="C25" s="280"/>
      <c r="D25" s="9" t="s">
        <v>75</v>
      </c>
      <c r="E25" s="198"/>
      <c r="F25" s="198"/>
      <c r="G25" s="198"/>
      <c r="H25" s="195"/>
      <c r="I25" s="195">
        <v>3440.8029999999999</v>
      </c>
      <c r="J25" s="195">
        <v>2467.1</v>
      </c>
      <c r="K25" s="195"/>
      <c r="L25" s="195"/>
      <c r="M25" s="7"/>
      <c r="N25" s="7"/>
      <c r="O25" s="7"/>
      <c r="P25" s="7"/>
      <c r="Q25" s="172">
        <f>M25+N25+O25+P25+L25+K25+J25+I25+H25+G25+F25+E25</f>
        <v>5907.9030000000002</v>
      </c>
      <c r="S25" s="177">
        <f t="shared" si="2"/>
        <v>5907.9030000000002</v>
      </c>
    </row>
    <row r="26" spans="1:19" x14ac:dyDescent="0.3">
      <c r="A26" s="36"/>
      <c r="B26" s="280"/>
      <c r="C26" s="280"/>
      <c r="D26" s="9" t="s">
        <v>40</v>
      </c>
      <c r="E26" s="198">
        <v>6993.2610000000004</v>
      </c>
      <c r="F26" s="198">
        <v>5818.8239999999996</v>
      </c>
      <c r="G26" s="198">
        <v>9495.4140000000007</v>
      </c>
      <c r="H26" s="195">
        <v>28530.62</v>
      </c>
      <c r="I26" s="195">
        <v>28065.51</v>
      </c>
      <c r="J26" s="195">
        <v>27087.554</v>
      </c>
      <c r="K26" s="195">
        <v>21788.856</v>
      </c>
      <c r="L26" s="195">
        <v>47543.294999999998</v>
      </c>
      <c r="M26" s="7">
        <f>'пр 2 к ПП1'!H16</f>
        <v>72891.056230000002</v>
      </c>
      <c r="N26" s="7">
        <f>'пр 2 к ПП1'!I16</f>
        <v>16368.067999999999</v>
      </c>
      <c r="O26" s="7">
        <f>'пр 2 к ПП1'!J16</f>
        <v>16368.067999999999</v>
      </c>
      <c r="P26" s="7">
        <f>'пр 2 к ПП1'!K16</f>
        <v>16368.067999999999</v>
      </c>
      <c r="Q26" s="7">
        <f>M26+N26+O26+P26+L26+K26+J26+I26+H26+G26+F26+E26</f>
        <v>297318.59423000005</v>
      </c>
      <c r="S26" s="177">
        <f t="shared" si="2"/>
        <v>297318.59422999993</v>
      </c>
    </row>
    <row r="27" spans="1:19" ht="32.25" x14ac:dyDescent="0.3">
      <c r="A27" s="36"/>
      <c r="B27" s="280"/>
      <c r="C27" s="280"/>
      <c r="D27" s="34" t="s">
        <v>76</v>
      </c>
      <c r="E27" s="199"/>
      <c r="F27" s="199"/>
      <c r="G27" s="199"/>
      <c r="H27" s="195"/>
      <c r="I27" s="195"/>
      <c r="J27" s="195"/>
      <c r="K27" s="195"/>
      <c r="L27" s="195"/>
      <c r="M27" s="7"/>
      <c r="N27" s="7"/>
      <c r="O27" s="7"/>
      <c r="P27" s="7"/>
      <c r="Q27" s="7">
        <f t="shared" ref="Q27:Q63" si="9">M27+N27+O27+P27+L27+K27+J27+I27+H27+G27+F27+E27</f>
        <v>0</v>
      </c>
      <c r="S27" s="177">
        <f t="shared" si="2"/>
        <v>0</v>
      </c>
    </row>
    <row r="28" spans="1:19" x14ac:dyDescent="0.3">
      <c r="A28" s="37"/>
      <c r="B28" s="281"/>
      <c r="C28" s="281"/>
      <c r="D28" s="9" t="s">
        <v>22</v>
      </c>
      <c r="E28" s="198"/>
      <c r="F28" s="198"/>
      <c r="G28" s="198">
        <v>300</v>
      </c>
      <c r="H28" s="195">
        <v>2000</v>
      </c>
      <c r="I28" s="195">
        <v>2500</v>
      </c>
      <c r="J28" s="195"/>
      <c r="K28" s="195"/>
      <c r="L28" s="195"/>
      <c r="M28" s="7"/>
      <c r="N28" s="7"/>
      <c r="O28" s="7"/>
      <c r="P28" s="7"/>
      <c r="Q28" s="7">
        <f t="shared" si="9"/>
        <v>4800</v>
      </c>
      <c r="S28" s="177">
        <f t="shared" si="2"/>
        <v>4800</v>
      </c>
    </row>
    <row r="29" spans="1:19" x14ac:dyDescent="0.3">
      <c r="A29" s="294" t="s">
        <v>64</v>
      </c>
      <c r="B29" s="295" t="s">
        <v>69</v>
      </c>
      <c r="C29" s="295" t="str">
        <f>'пр 9 к МП'!C21</f>
        <v>Оказание содействия занятости населения</v>
      </c>
      <c r="D29" s="173" t="s">
        <v>37</v>
      </c>
      <c r="E29" s="176">
        <f>SUM(E31:E35)</f>
        <v>1396.454</v>
      </c>
      <c r="F29" s="176">
        <f>SUM(F31:F35)</f>
        <v>1506.8409999999999</v>
      </c>
      <c r="G29" s="176">
        <f>SUM(G31:G35)</f>
        <v>1476.425</v>
      </c>
      <c r="H29" s="175">
        <f>H31+H32+H33+H34+H35</f>
        <v>1819.36</v>
      </c>
      <c r="I29" s="175">
        <f>I31+I32+I33+I34+I35</f>
        <v>1752.3489999999999</v>
      </c>
      <c r="J29" s="175">
        <f>J31+J32+J33+J34+J35</f>
        <v>1774.2329999999999</v>
      </c>
      <c r="K29" s="175">
        <f>K31+K32+K33+K34+K35</f>
        <v>1555.248</v>
      </c>
      <c r="L29" s="175">
        <f>L31+L32+L33+L34+L35</f>
        <v>1645.4380000000001</v>
      </c>
      <c r="M29" s="172">
        <f>SUM(M31:M35)</f>
        <v>3207.8963600000002</v>
      </c>
      <c r="N29" s="172">
        <f>SUM(N31:N35)</f>
        <v>1475.51989</v>
      </c>
      <c r="O29" s="172">
        <f>SUM(O31:O35)</f>
        <v>1475.51989</v>
      </c>
      <c r="P29" s="172">
        <f>SUM(P31:P35)</f>
        <v>1475.52</v>
      </c>
      <c r="Q29" s="7">
        <f t="shared" si="9"/>
        <v>20560.804140000004</v>
      </c>
      <c r="S29" s="178">
        <f t="shared" si="2"/>
        <v>20560.80414</v>
      </c>
    </row>
    <row r="30" spans="1:19" x14ac:dyDescent="0.3">
      <c r="A30" s="294"/>
      <c r="B30" s="295"/>
      <c r="C30" s="295"/>
      <c r="D30" s="9" t="s">
        <v>21</v>
      </c>
      <c r="E30" s="188"/>
      <c r="F30" s="188"/>
      <c r="G30" s="188"/>
      <c r="H30" s="7"/>
      <c r="I30" s="7"/>
      <c r="J30" s="7"/>
      <c r="K30" s="7"/>
      <c r="L30" s="7"/>
      <c r="M30" s="7"/>
      <c r="N30" s="7"/>
      <c r="O30" s="7"/>
      <c r="P30" s="7"/>
      <c r="Q30" s="7">
        <f t="shared" si="9"/>
        <v>0</v>
      </c>
      <c r="S30" s="177">
        <f t="shared" si="2"/>
        <v>0</v>
      </c>
    </row>
    <row r="31" spans="1:19" x14ac:dyDescent="0.3">
      <c r="A31" s="294"/>
      <c r="B31" s="295"/>
      <c r="C31" s="295"/>
      <c r="D31" s="33" t="s">
        <v>74</v>
      </c>
      <c r="E31" s="189"/>
      <c r="F31" s="189"/>
      <c r="G31" s="189"/>
      <c r="H31" s="7"/>
      <c r="I31" s="7"/>
      <c r="J31" s="7"/>
      <c r="K31" s="7"/>
      <c r="L31" s="7"/>
      <c r="M31" s="7"/>
      <c r="N31" s="7"/>
      <c r="O31" s="7"/>
      <c r="P31" s="7"/>
      <c r="Q31" s="7">
        <f t="shared" si="9"/>
        <v>0</v>
      </c>
      <c r="S31" s="177">
        <f t="shared" si="2"/>
        <v>0</v>
      </c>
    </row>
    <row r="32" spans="1:19" x14ac:dyDescent="0.3">
      <c r="A32" s="294"/>
      <c r="B32" s="295"/>
      <c r="C32" s="295"/>
      <c r="D32" s="9" t="s">
        <v>75</v>
      </c>
      <c r="E32" s="188"/>
      <c r="F32" s="188"/>
      <c r="G32" s="188"/>
      <c r="H32" s="7"/>
      <c r="I32" s="7"/>
      <c r="J32" s="7"/>
      <c r="K32" s="7"/>
      <c r="L32" s="7"/>
      <c r="M32" s="7"/>
      <c r="N32" s="7"/>
      <c r="O32" s="7"/>
      <c r="P32" s="7"/>
      <c r="Q32" s="7">
        <f t="shared" si="9"/>
        <v>0</v>
      </c>
      <c r="S32" s="177">
        <f t="shared" si="2"/>
        <v>0</v>
      </c>
    </row>
    <row r="33" spans="1:21" x14ac:dyDescent="0.3">
      <c r="A33" s="294"/>
      <c r="B33" s="295"/>
      <c r="C33" s="295"/>
      <c r="D33" s="9" t="s">
        <v>40</v>
      </c>
      <c r="E33" s="188">
        <v>1396.454</v>
      </c>
      <c r="F33" s="188">
        <v>1506.8409999999999</v>
      </c>
      <c r="G33" s="188">
        <v>1476.425</v>
      </c>
      <c r="H33" s="7">
        <v>1819.36</v>
      </c>
      <c r="I33" s="7">
        <v>1752.3489999999999</v>
      </c>
      <c r="J33" s="7">
        <v>1774.2329999999999</v>
      </c>
      <c r="K33" s="7">
        <v>1555.248</v>
      </c>
      <c r="L33" s="7">
        <v>1645.4380000000001</v>
      </c>
      <c r="M33" s="7">
        <f>'пр 2 к ПП2'!H16</f>
        <v>3207.8963600000002</v>
      </c>
      <c r="N33" s="7">
        <f>'пр 2 к ПП2'!I12+'пр 2 к ПП2'!I13+'пр 2 к ПП2'!I14</f>
        <v>1475.51989</v>
      </c>
      <c r="O33" s="7">
        <f>'пр 2 к ПП2'!J12+'пр 2 к ПП2'!J13+'пр 2 к ПП2'!J14</f>
        <v>1475.51989</v>
      </c>
      <c r="P33" s="7">
        <v>1475.52</v>
      </c>
      <c r="Q33" s="7">
        <f>M33+N33+O33+P33+L33+K33+J33+I33+H33+G33+F33+E33</f>
        <v>20560.804140000004</v>
      </c>
      <c r="S33" s="177">
        <f t="shared" si="2"/>
        <v>20560.80414</v>
      </c>
      <c r="U33" s="29">
        <v>1206256</v>
      </c>
    </row>
    <row r="34" spans="1:21" ht="32.25" x14ac:dyDescent="0.3">
      <c r="A34" s="294"/>
      <c r="B34" s="295"/>
      <c r="C34" s="295"/>
      <c r="D34" s="34" t="s">
        <v>76</v>
      </c>
      <c r="E34" s="190"/>
      <c r="F34" s="190"/>
      <c r="G34" s="190"/>
      <c r="H34" s="7"/>
      <c r="I34" s="7"/>
      <c r="J34" s="7"/>
      <c r="K34" s="7"/>
      <c r="L34" s="7"/>
      <c r="M34" s="7"/>
      <c r="N34" s="7"/>
      <c r="O34" s="7"/>
      <c r="P34" s="7"/>
      <c r="Q34" s="7"/>
      <c r="S34" s="177">
        <f t="shared" si="2"/>
        <v>0</v>
      </c>
    </row>
    <row r="35" spans="1:21" x14ac:dyDescent="0.3">
      <c r="A35" s="294"/>
      <c r="B35" s="295"/>
      <c r="C35" s="295"/>
      <c r="D35" s="9" t="s">
        <v>22</v>
      </c>
      <c r="E35" s="188"/>
      <c r="F35" s="188"/>
      <c r="G35" s="188"/>
      <c r="H35" s="7"/>
      <c r="I35" s="7"/>
      <c r="J35" s="7"/>
      <c r="K35" s="7"/>
      <c r="L35" s="7"/>
      <c r="M35" s="7"/>
      <c r="N35" s="7"/>
      <c r="O35" s="7"/>
      <c r="P35" s="7"/>
      <c r="Q35" s="7"/>
      <c r="S35" s="177">
        <f t="shared" si="2"/>
        <v>0</v>
      </c>
    </row>
    <row r="36" spans="1:21" s="39" customFormat="1" x14ac:dyDescent="0.3">
      <c r="A36" s="296" t="s">
        <v>66</v>
      </c>
      <c r="B36" s="279" t="s">
        <v>70</v>
      </c>
      <c r="C36" s="296" t="str">
        <f>'пр 9 к МП'!C25</f>
        <v>Обеспечение населения Туруханского района печным отоплением</v>
      </c>
      <c r="D36" s="173" t="s">
        <v>37</v>
      </c>
      <c r="E36" s="176">
        <f>E40</f>
        <v>3000</v>
      </c>
      <c r="F36" s="176">
        <f>F40</f>
        <v>0</v>
      </c>
      <c r="G36" s="176">
        <f>G40</f>
        <v>374.101</v>
      </c>
      <c r="H36" s="175">
        <f>SUM(H37:H42)</f>
        <v>3000</v>
      </c>
      <c r="I36" s="175">
        <f>SUM(I37:I42)</f>
        <v>0</v>
      </c>
      <c r="J36" s="175">
        <f>SUM(J37:J42)</f>
        <v>0</v>
      </c>
      <c r="K36" s="175">
        <f>SUM(K37:K42)</f>
        <v>400</v>
      </c>
      <c r="L36" s="175">
        <f>SUM(L37:L42)</f>
        <v>400</v>
      </c>
      <c r="M36" s="172">
        <f>M40</f>
        <v>0</v>
      </c>
      <c r="N36" s="172">
        <f>N40</f>
        <v>400</v>
      </c>
      <c r="O36" s="172">
        <f>O40</f>
        <v>400</v>
      </c>
      <c r="P36" s="172">
        <f>P40</f>
        <v>400</v>
      </c>
      <c r="Q36" s="7">
        <f t="shared" si="9"/>
        <v>8374.1009999999987</v>
      </c>
      <c r="R36" s="38"/>
      <c r="S36" s="178">
        <f t="shared" si="2"/>
        <v>8374.1010000000006</v>
      </c>
    </row>
    <row r="37" spans="1:21" s="39" customFormat="1" x14ac:dyDescent="0.3">
      <c r="A37" s="297"/>
      <c r="B37" s="280"/>
      <c r="C37" s="297"/>
      <c r="D37" s="9" t="s">
        <v>21</v>
      </c>
      <c r="E37" s="188"/>
      <c r="F37" s="188"/>
      <c r="G37" s="188"/>
      <c r="H37" s="7"/>
      <c r="I37" s="7"/>
      <c r="J37" s="7"/>
      <c r="K37" s="7"/>
      <c r="L37" s="7"/>
      <c r="M37" s="7"/>
      <c r="N37" s="7"/>
      <c r="O37" s="7"/>
      <c r="P37" s="7"/>
      <c r="Q37" s="7">
        <f t="shared" si="9"/>
        <v>0</v>
      </c>
      <c r="S37" s="177">
        <f t="shared" si="2"/>
        <v>0</v>
      </c>
    </row>
    <row r="38" spans="1:21" s="39" customFormat="1" x14ac:dyDescent="0.3">
      <c r="A38" s="297"/>
      <c r="B38" s="280"/>
      <c r="C38" s="297"/>
      <c r="D38" s="33" t="s">
        <v>74</v>
      </c>
      <c r="E38" s="189"/>
      <c r="F38" s="189"/>
      <c r="G38" s="189"/>
      <c r="H38" s="7"/>
      <c r="I38" s="7"/>
      <c r="J38" s="7"/>
      <c r="K38" s="7"/>
      <c r="L38" s="7"/>
      <c r="M38" s="7"/>
      <c r="N38" s="7"/>
      <c r="O38" s="7"/>
      <c r="P38" s="7"/>
      <c r="Q38" s="7">
        <f t="shared" si="9"/>
        <v>0</v>
      </c>
      <c r="S38" s="177">
        <f t="shared" si="2"/>
        <v>0</v>
      </c>
    </row>
    <row r="39" spans="1:21" s="39" customFormat="1" x14ac:dyDescent="0.3">
      <c r="A39" s="297"/>
      <c r="B39" s="280"/>
      <c r="C39" s="297"/>
      <c r="D39" s="9" t="s">
        <v>75</v>
      </c>
      <c r="E39" s="188"/>
      <c r="F39" s="188"/>
      <c r="G39" s="188"/>
      <c r="H39" s="7"/>
      <c r="I39" s="7"/>
      <c r="J39" s="7"/>
      <c r="K39" s="7"/>
      <c r="L39" s="7"/>
      <c r="M39" s="7"/>
      <c r="N39" s="7"/>
      <c r="O39" s="7"/>
      <c r="P39" s="7"/>
      <c r="Q39" s="7">
        <f t="shared" si="9"/>
        <v>0</v>
      </c>
      <c r="S39" s="177">
        <f t="shared" si="2"/>
        <v>0</v>
      </c>
    </row>
    <row r="40" spans="1:21" s="39" customFormat="1" x14ac:dyDescent="0.3">
      <c r="A40" s="297"/>
      <c r="B40" s="280"/>
      <c r="C40" s="297"/>
      <c r="D40" s="9" t="s">
        <v>40</v>
      </c>
      <c r="E40" s="188">
        <v>3000</v>
      </c>
      <c r="F40" s="188">
        <v>0</v>
      </c>
      <c r="G40" s="188">
        <v>374.101</v>
      </c>
      <c r="H40" s="7">
        <v>3000</v>
      </c>
      <c r="I40" s="7">
        <v>0</v>
      </c>
      <c r="J40" s="7">
        <v>0</v>
      </c>
      <c r="K40" s="7">
        <v>400</v>
      </c>
      <c r="L40" s="7">
        <v>400</v>
      </c>
      <c r="M40" s="7">
        <v>0</v>
      </c>
      <c r="N40" s="7">
        <v>400</v>
      </c>
      <c r="O40" s="7">
        <v>400</v>
      </c>
      <c r="P40" s="7">
        <v>400</v>
      </c>
      <c r="Q40" s="7">
        <f t="shared" si="9"/>
        <v>8374.1009999999987</v>
      </c>
      <c r="S40" s="177">
        <f t="shared" si="2"/>
        <v>8374.1010000000006</v>
      </c>
    </row>
    <row r="41" spans="1:21" s="39" customFormat="1" ht="32.25" x14ac:dyDescent="0.3">
      <c r="A41" s="297"/>
      <c r="B41" s="280"/>
      <c r="C41" s="297"/>
      <c r="D41" s="34" t="s">
        <v>76</v>
      </c>
      <c r="E41" s="190"/>
      <c r="F41" s="190"/>
      <c r="G41" s="190"/>
      <c r="H41" s="7"/>
      <c r="I41" s="7"/>
      <c r="J41" s="7"/>
      <c r="K41" s="7"/>
      <c r="L41" s="7"/>
      <c r="M41" s="7"/>
      <c r="N41" s="7"/>
      <c r="O41" s="7"/>
      <c r="P41" s="7"/>
      <c r="Q41" s="7">
        <f t="shared" si="9"/>
        <v>0</v>
      </c>
      <c r="S41" s="177">
        <f t="shared" si="2"/>
        <v>0</v>
      </c>
    </row>
    <row r="42" spans="1:21" s="39" customFormat="1" x14ac:dyDescent="0.3">
      <c r="A42" s="298"/>
      <c r="B42" s="281"/>
      <c r="C42" s="298"/>
      <c r="D42" s="9" t="s">
        <v>22</v>
      </c>
      <c r="E42" s="188"/>
      <c r="F42" s="188"/>
      <c r="G42" s="188"/>
      <c r="H42" s="7"/>
      <c r="I42" s="7"/>
      <c r="J42" s="7"/>
      <c r="K42" s="7"/>
      <c r="L42" s="7"/>
      <c r="M42" s="7"/>
      <c r="N42" s="7"/>
      <c r="O42" s="7"/>
      <c r="P42" s="7"/>
      <c r="Q42" s="7">
        <f t="shared" si="9"/>
        <v>0</v>
      </c>
      <c r="S42" s="177">
        <f t="shared" si="2"/>
        <v>0</v>
      </c>
    </row>
    <row r="43" spans="1:21" x14ac:dyDescent="0.3">
      <c r="A43" s="294" t="s">
        <v>67</v>
      </c>
      <c r="B43" s="295" t="s">
        <v>71</v>
      </c>
      <c r="C43" s="295" t="str">
        <f>'пр 9 к МП'!C28</f>
        <v>Обеспечение условий реализации программы и прочие мероприятия</v>
      </c>
      <c r="D43" s="173" t="s">
        <v>37</v>
      </c>
      <c r="E43" s="176">
        <f>E45+E46+E47</f>
        <v>42679.47</v>
      </c>
      <c r="F43" s="176">
        <f>F45+F46+F47</f>
        <v>45280.864999999998</v>
      </c>
      <c r="G43" s="176">
        <f>G45+G46+G47</f>
        <v>51217.816000000006</v>
      </c>
      <c r="H43" s="175">
        <f>SUM(H44:H49)</f>
        <v>52860.439999999995</v>
      </c>
      <c r="I43" s="175">
        <f>SUM(I44:I49)</f>
        <v>65858.660999999993</v>
      </c>
      <c r="J43" s="175">
        <f>SUM(J44:J49)</f>
        <v>75848.611999999994</v>
      </c>
      <c r="K43" s="175">
        <f>SUM(K44:K49)</f>
        <v>77210.04800000001</v>
      </c>
      <c r="L43" s="175">
        <f>SUM(L44:L49)</f>
        <v>83532.343999999997</v>
      </c>
      <c r="M43" s="172">
        <f>M45+M46+M47</f>
        <v>96641.642170000006</v>
      </c>
      <c r="N43" s="172">
        <f>N45+N46+N47</f>
        <v>76506.908800000005</v>
      </c>
      <c r="O43" s="172">
        <f>O45+O46+O47</f>
        <v>76506.908800000005</v>
      </c>
      <c r="P43" s="172">
        <f>P45+P46+P47</f>
        <v>76506.908800000005</v>
      </c>
      <c r="Q43" s="7">
        <f>M43+N43+O43+P43+L43+K43+J43+I43+H43+G43+F43+E43</f>
        <v>820650.62456999987</v>
      </c>
      <c r="S43" s="178">
        <f t="shared" si="2"/>
        <v>820650.62456999987</v>
      </c>
    </row>
    <row r="44" spans="1:21" x14ac:dyDescent="0.3">
      <c r="A44" s="294"/>
      <c r="B44" s="295"/>
      <c r="C44" s="295"/>
      <c r="D44" s="9" t="s">
        <v>21</v>
      </c>
      <c r="E44" s="188"/>
      <c r="F44" s="188"/>
      <c r="G44" s="188"/>
      <c r="H44" s="7"/>
      <c r="I44" s="7"/>
      <c r="J44" s="7"/>
      <c r="K44" s="7"/>
      <c r="L44" s="7"/>
      <c r="M44" s="7"/>
      <c r="N44" s="7"/>
      <c r="O44" s="7"/>
      <c r="P44" s="7"/>
      <c r="Q44" s="7">
        <f t="shared" si="9"/>
        <v>0</v>
      </c>
      <c r="S44" s="177">
        <f t="shared" si="2"/>
        <v>0</v>
      </c>
    </row>
    <row r="45" spans="1:21" x14ac:dyDescent="0.3">
      <c r="A45" s="294"/>
      <c r="B45" s="295"/>
      <c r="C45" s="295"/>
      <c r="D45" s="33" t="s">
        <v>74</v>
      </c>
      <c r="E45" s="189">
        <v>170.14500000000001</v>
      </c>
      <c r="F45" s="189">
        <v>196.83</v>
      </c>
      <c r="G45" s="189">
        <v>1582.75</v>
      </c>
      <c r="H45" s="7">
        <v>1416.8</v>
      </c>
      <c r="I45" s="7">
        <v>0</v>
      </c>
      <c r="J45" s="7">
        <v>3334.2</v>
      </c>
      <c r="K45" s="7">
        <v>3334.2</v>
      </c>
      <c r="L45" s="7">
        <v>3334.2</v>
      </c>
      <c r="M45" s="7">
        <v>3197.2</v>
      </c>
      <c r="N45" s="7">
        <v>3197.2</v>
      </c>
      <c r="O45" s="7">
        <v>3197.2</v>
      </c>
      <c r="P45" s="7">
        <v>3197.2</v>
      </c>
      <c r="Q45" s="7">
        <f>M45+N45+O45+P45+L45+K45+J45+I45+H45+G45+F45+E45</f>
        <v>26157.925000000003</v>
      </c>
      <c r="S45" s="177">
        <f t="shared" si="2"/>
        <v>26157.925000000003</v>
      </c>
    </row>
    <row r="46" spans="1:21" x14ac:dyDescent="0.3">
      <c r="A46" s="294"/>
      <c r="B46" s="295"/>
      <c r="C46" s="295"/>
      <c r="D46" s="9" t="s">
        <v>75</v>
      </c>
      <c r="E46" s="188">
        <v>14693.853999999999</v>
      </c>
      <c r="F46" s="188">
        <v>15653.073</v>
      </c>
      <c r="G46" s="188">
        <v>16222.482</v>
      </c>
      <c r="H46" s="7">
        <v>16527.439999999999</v>
      </c>
      <c r="I46" s="7">
        <v>29163.29</v>
      </c>
      <c r="J46" s="7">
        <v>30574.338</v>
      </c>
      <c r="K46" s="7">
        <v>30523.232</v>
      </c>
      <c r="L46" s="7">
        <v>32872</v>
      </c>
      <c r="M46" s="7">
        <f>'пр 2 к ПП4'!H19+'пр 2 к ПП4'!H20+'пр 2 к ПП4'!H21+'пр 2 к ПП4'!H22+'пр 2 к ПП4'!H23+'пр 2 к ПП4'!H24+'пр 2 к ПП4'!H25+'пр 2 к ПП4'!H26+'пр 2 к ПП4'!H27+'пр 2 к ПП4'!H28+'пр 2 к ПП4'!H29+'пр 2 к ПП4'!H30+'пр 2 к ПП4'!H31+'пр 2 к ПП4'!H32+'пр 2 к ПП4'!H33+'пр 2 к ПП4'!H34+'пр 2 к ПП4'!H35+'пр 2 к ПП4'!H36+'пр 2 к ПП4'!H37+'пр 2 к ПП4'!H38+'пр 2 к ПП4'!H39+'пр 2 к ПП4'!H40-'пр 10 к МП'!M45</f>
        <v>33652</v>
      </c>
      <c r="N46" s="7">
        <f>'пр 2 к ПП4'!I19+'пр 2 к ПП4'!I20+'пр 2 к ПП4'!I21+'пр 2 к ПП4'!I22+'пр 2 к ПП4'!I23+'пр 2 к ПП4'!I24+'пр 2 к ПП4'!I25+'пр 2 к ПП4'!I26+'пр 2 к ПП4'!I27+'пр 2 к ПП4'!I28+'пр 2 к ПП4'!I29+'пр 2 к ПП4'!I30+'пр 2 к ПП4'!I31+'пр 2 к ПП4'!I32+'пр 2 к ПП4'!I33+'пр 2 к ПП4'!I34+'пр 2 к ПП4'!I35+'пр 2 к ПП4'!I36+'пр 2 к ПП4'!I37+'пр 2 к ПП4'!I38+'пр 2 к ПП4'!I39+'пр 2 к ПП4'!I40-'пр 10 к МП'!N45</f>
        <v>32540.887999999995</v>
      </c>
      <c r="O46" s="7">
        <f>'пр 2 к ПП4'!J19+'пр 2 к ПП4'!J20+'пр 2 к ПП4'!J21+'пр 2 к ПП4'!J22+'пр 2 к ПП4'!J23+'пр 2 к ПП4'!J24+'пр 2 к ПП4'!J25+'пр 2 к ПП4'!J26+'пр 2 к ПП4'!J27+'пр 2 к ПП4'!J28+'пр 2 к ПП4'!J29+'пр 2 к ПП4'!J30+'пр 2 к ПП4'!J31+'пр 2 к ПП4'!J32+'пр 2 к ПП4'!J33+'пр 2 к ПП4'!J34+'пр 2 к ПП4'!J35+'пр 2 к ПП4'!J36+'пр 2 к ПП4'!J37+'пр 2 к ПП4'!J38+'пр 2 к ПП4'!J39+'пр 2 к ПП4'!J40-'пр 10 к МП'!O45</f>
        <v>32540.887999999995</v>
      </c>
      <c r="P46" s="7">
        <f>'пр 2 к ПП4'!K19+'пр 2 к ПП4'!K20+'пр 2 к ПП4'!K21+'пр 2 к ПП4'!K22+'пр 2 к ПП4'!K23+'пр 2 к ПП4'!K24+'пр 2 к ПП4'!K25+'пр 2 к ПП4'!K26+'пр 2 к ПП4'!K27+'пр 2 к ПП4'!K28+'пр 2 к ПП4'!K29+'пр 2 к ПП4'!K30+'пр 2 к ПП4'!K31+'пр 2 к ПП4'!K32+'пр 2 к ПП4'!K33+'пр 2 к ПП4'!K34+'пр 2 к ПП4'!K35+'пр 2 к ПП4'!K36+'пр 2 к ПП4'!K37+'пр 2 к ПП4'!K38+'пр 2 к ПП4'!K39+'пр 2 к ПП4'!K40-'пр 10 к МП'!P45</f>
        <v>32540.887999999995</v>
      </c>
      <c r="Q46" s="7">
        <f>M46+N46+O46+P46+L46+K46+J46+I46+H46+G46+F46+E46</f>
        <v>317504.37299999996</v>
      </c>
      <c r="S46" s="177">
        <f t="shared" si="2"/>
        <v>317504.37299999996</v>
      </c>
    </row>
    <row r="47" spans="1:21" x14ac:dyDescent="0.3">
      <c r="A47" s="294"/>
      <c r="B47" s="295"/>
      <c r="C47" s="295"/>
      <c r="D47" s="9" t="s">
        <v>40</v>
      </c>
      <c r="E47" s="188">
        <v>27815.471000000001</v>
      </c>
      <c r="F47" s="188">
        <v>29430.962</v>
      </c>
      <c r="G47" s="188">
        <v>33412.584000000003</v>
      </c>
      <c r="H47" s="7">
        <v>34916.199999999997</v>
      </c>
      <c r="I47" s="7">
        <v>36695.370999999999</v>
      </c>
      <c r="J47" s="7">
        <v>41940.074000000001</v>
      </c>
      <c r="K47" s="7">
        <v>43352.616000000002</v>
      </c>
      <c r="L47" s="7">
        <v>47326.144</v>
      </c>
      <c r="M47" s="7">
        <f>'пр 2 к ПП4'!H12+'пр 2 к ПП4'!H13+'пр 2 к ПП4'!H14+'пр 2 к ПП4'!H15+'пр 2 к ПП4'!H16+'пр 2 к ПП4'!H17+'пр 2 к ПП4'!H18</f>
        <v>59792.442170000002</v>
      </c>
      <c r="N47" s="7">
        <f>'пр 2 к ПП4'!I12+'пр 2 к ПП4'!I13+'пр 2 к ПП4'!I14+'пр 2 к ПП4'!I15+'пр 2 к ПП4'!I16+'пр 2 к ПП4'!I17+'пр 2 к ПП4'!I18</f>
        <v>40768.820800000001</v>
      </c>
      <c r="O47" s="7">
        <f>'пр 2 к ПП4'!J12+'пр 2 к ПП4'!J13+'пр 2 к ПП4'!J14+'пр 2 к ПП4'!J15+'пр 2 к ПП4'!J16+'пр 2 к ПП4'!J17+'пр 2 к ПП4'!J18</f>
        <v>40768.820800000001</v>
      </c>
      <c r="P47" s="7">
        <f>'пр 2 к ПП4'!K12+'пр 2 к ПП4'!K13+'пр 2 к ПП4'!K14+'пр 2 к ПП4'!K15+'пр 2 к ПП4'!K16+'пр 2 к ПП4'!K17+'пр 2 к ПП4'!K18</f>
        <v>40768.820800000001</v>
      </c>
      <c r="Q47" s="7">
        <f>M47+N47+O47+P47+L47+K47+J47+I47+H47+G47+F47+E47</f>
        <v>476988.32657000009</v>
      </c>
      <c r="S47" s="177">
        <f t="shared" si="2"/>
        <v>476988.32656999998</v>
      </c>
    </row>
    <row r="48" spans="1:21" ht="32.25" x14ac:dyDescent="0.3">
      <c r="A48" s="294"/>
      <c r="B48" s="295"/>
      <c r="C48" s="295"/>
      <c r="D48" s="34" t="s">
        <v>76</v>
      </c>
      <c r="E48" s="190"/>
      <c r="F48" s="190"/>
      <c r="G48" s="190"/>
      <c r="H48" s="7"/>
      <c r="I48" s="7"/>
      <c r="J48" s="7"/>
      <c r="K48" s="7"/>
      <c r="L48" s="7"/>
      <c r="M48" s="7"/>
      <c r="N48" s="7"/>
      <c r="O48" s="7"/>
      <c r="P48" s="7"/>
      <c r="Q48" s="7">
        <f t="shared" si="9"/>
        <v>0</v>
      </c>
      <c r="S48" s="177">
        <f t="shared" si="2"/>
        <v>0</v>
      </c>
    </row>
    <row r="49" spans="1:19" x14ac:dyDescent="0.3">
      <c r="A49" s="294"/>
      <c r="B49" s="295"/>
      <c r="C49" s="295"/>
      <c r="D49" s="9" t="s">
        <v>22</v>
      </c>
      <c r="E49" s="188"/>
      <c r="F49" s="188"/>
      <c r="G49" s="188"/>
      <c r="H49" s="7"/>
      <c r="I49" s="7"/>
      <c r="J49" s="7"/>
      <c r="K49" s="7"/>
      <c r="L49" s="7"/>
      <c r="M49" s="7"/>
      <c r="N49" s="7"/>
      <c r="O49" s="7"/>
      <c r="P49" s="7"/>
      <c r="Q49" s="7">
        <f t="shared" si="9"/>
        <v>0</v>
      </c>
      <c r="S49" s="177">
        <f t="shared" si="2"/>
        <v>0</v>
      </c>
    </row>
    <row r="50" spans="1:19" ht="18.75" customHeight="1" x14ac:dyDescent="0.3">
      <c r="A50" s="294" t="s">
        <v>166</v>
      </c>
      <c r="B50" s="295" t="s">
        <v>250</v>
      </c>
      <c r="C50" s="279" t="s">
        <v>277</v>
      </c>
      <c r="D50" s="173" t="s">
        <v>37</v>
      </c>
      <c r="E50" s="176">
        <f t="shared" ref="E50:P50" si="10">E52+E53+E54</f>
        <v>0</v>
      </c>
      <c r="F50" s="176">
        <f t="shared" si="10"/>
        <v>0</v>
      </c>
      <c r="G50" s="176">
        <f t="shared" si="10"/>
        <v>0</v>
      </c>
      <c r="H50" s="175">
        <f>H52+H53+H54+H55+H56</f>
        <v>0</v>
      </c>
      <c r="I50" s="175">
        <f>I52+I53+I54+I55+I56</f>
        <v>0</v>
      </c>
      <c r="J50" s="175">
        <f>J52+J53+J54+J55+J56</f>
        <v>0</v>
      </c>
      <c r="K50" s="175">
        <f>K52+K53+K54+K55+K56</f>
        <v>534.55700000000002</v>
      </c>
      <c r="L50" s="175">
        <f>L52+L53+L54+L55+L56</f>
        <v>543.625</v>
      </c>
      <c r="M50" s="172">
        <f t="shared" si="10"/>
        <v>543.625</v>
      </c>
      <c r="N50" s="172">
        <f t="shared" si="10"/>
        <v>543.625</v>
      </c>
      <c r="O50" s="172">
        <f t="shared" si="10"/>
        <v>543.625</v>
      </c>
      <c r="P50" s="172">
        <f t="shared" si="10"/>
        <v>543.625</v>
      </c>
      <c r="Q50" s="7">
        <f>M50+N50+O50+P50+L50+K50+J50+I50+H50+G50+F50+E50</f>
        <v>3252.6819999999998</v>
      </c>
      <c r="S50" s="178">
        <f t="shared" si="2"/>
        <v>3252.6819999999998</v>
      </c>
    </row>
    <row r="51" spans="1:19" x14ac:dyDescent="0.3">
      <c r="A51" s="294"/>
      <c r="B51" s="295"/>
      <c r="C51" s="280"/>
      <c r="D51" s="131" t="s">
        <v>21</v>
      </c>
      <c r="E51" s="194"/>
      <c r="F51" s="194"/>
      <c r="G51" s="194"/>
      <c r="H51" s="195"/>
      <c r="I51" s="195"/>
      <c r="J51" s="195"/>
      <c r="K51" s="195"/>
      <c r="L51" s="195"/>
      <c r="M51" s="7"/>
      <c r="N51" s="7"/>
      <c r="O51" s="7"/>
      <c r="P51" s="7"/>
      <c r="Q51" s="7">
        <f t="shared" si="9"/>
        <v>0</v>
      </c>
      <c r="S51" s="177">
        <f t="shared" si="2"/>
        <v>0</v>
      </c>
    </row>
    <row r="52" spans="1:19" x14ac:dyDescent="0.3">
      <c r="A52" s="294"/>
      <c r="B52" s="295"/>
      <c r="C52" s="280"/>
      <c r="D52" s="33" t="s">
        <v>74</v>
      </c>
      <c r="E52" s="196"/>
      <c r="F52" s="196"/>
      <c r="G52" s="196"/>
      <c r="H52" s="195"/>
      <c r="I52" s="195"/>
      <c r="J52" s="195"/>
      <c r="K52" s="195"/>
      <c r="L52" s="195"/>
      <c r="M52" s="7"/>
      <c r="N52" s="7"/>
      <c r="O52" s="7"/>
      <c r="P52" s="7"/>
      <c r="Q52" s="7">
        <f t="shared" si="9"/>
        <v>0</v>
      </c>
      <c r="S52" s="177">
        <f t="shared" si="2"/>
        <v>0</v>
      </c>
    </row>
    <row r="53" spans="1:19" x14ac:dyDescent="0.3">
      <c r="A53" s="294"/>
      <c r="B53" s="295"/>
      <c r="C53" s="280"/>
      <c r="D53" s="131" t="s">
        <v>75</v>
      </c>
      <c r="E53" s="194"/>
      <c r="F53" s="194"/>
      <c r="G53" s="194"/>
      <c r="H53" s="195"/>
      <c r="I53" s="195"/>
      <c r="J53" s="195"/>
      <c r="K53" s="195"/>
      <c r="L53" s="195"/>
      <c r="M53" s="7"/>
      <c r="N53" s="7"/>
      <c r="O53" s="7"/>
      <c r="P53" s="7"/>
      <c r="Q53" s="7">
        <f t="shared" si="9"/>
        <v>0</v>
      </c>
      <c r="S53" s="177">
        <f t="shared" si="2"/>
        <v>0</v>
      </c>
    </row>
    <row r="54" spans="1:19" x14ac:dyDescent="0.3">
      <c r="A54" s="294"/>
      <c r="B54" s="295"/>
      <c r="C54" s="280"/>
      <c r="D54" s="131" t="s">
        <v>40</v>
      </c>
      <c r="E54" s="194">
        <v>0</v>
      </c>
      <c r="F54" s="194">
        <v>0</v>
      </c>
      <c r="G54" s="194">
        <v>0</v>
      </c>
      <c r="H54" s="195">
        <v>0</v>
      </c>
      <c r="I54" s="195">
        <v>0</v>
      </c>
      <c r="J54" s="195">
        <v>0</v>
      </c>
      <c r="K54" s="195">
        <v>534.55700000000002</v>
      </c>
      <c r="L54" s="195">
        <v>543.625</v>
      </c>
      <c r="M54" s="7">
        <v>543.625</v>
      </c>
      <c r="N54" s="7">
        <v>543.625</v>
      </c>
      <c r="O54" s="7">
        <v>543.625</v>
      </c>
      <c r="P54" s="7">
        <v>543.625</v>
      </c>
      <c r="Q54" s="7">
        <f>M54+N54+O54+P54+L54+K54+J54+I54+H54+G54+F54+E54</f>
        <v>3252.6819999999998</v>
      </c>
      <c r="S54" s="177">
        <f t="shared" si="2"/>
        <v>3252.6819999999998</v>
      </c>
    </row>
    <row r="55" spans="1:19" ht="32.25" x14ac:dyDescent="0.3">
      <c r="A55" s="294"/>
      <c r="B55" s="295"/>
      <c r="C55" s="280"/>
      <c r="D55" s="34" t="s">
        <v>76</v>
      </c>
      <c r="E55" s="197"/>
      <c r="F55" s="197"/>
      <c r="G55" s="197"/>
      <c r="H55" s="195"/>
      <c r="I55" s="195"/>
      <c r="J55" s="195"/>
      <c r="K55" s="195"/>
      <c r="L55" s="195"/>
      <c r="M55" s="7"/>
      <c r="N55" s="7"/>
      <c r="O55" s="7"/>
      <c r="P55" s="7"/>
      <c r="Q55" s="7">
        <f t="shared" si="9"/>
        <v>0</v>
      </c>
      <c r="S55" s="177">
        <f t="shared" si="2"/>
        <v>0</v>
      </c>
    </row>
    <row r="56" spans="1:19" x14ac:dyDescent="0.3">
      <c r="A56" s="294"/>
      <c r="B56" s="295"/>
      <c r="C56" s="281"/>
      <c r="D56" s="131" t="s">
        <v>22</v>
      </c>
      <c r="E56" s="194"/>
      <c r="F56" s="194"/>
      <c r="G56" s="194"/>
      <c r="H56" s="195"/>
      <c r="I56" s="195"/>
      <c r="J56" s="195"/>
      <c r="K56" s="195"/>
      <c r="L56" s="195"/>
      <c r="M56" s="7"/>
      <c r="N56" s="7"/>
      <c r="O56" s="7"/>
      <c r="P56" s="7"/>
      <c r="Q56" s="7">
        <f t="shared" si="9"/>
        <v>0</v>
      </c>
      <c r="S56" s="177">
        <f t="shared" si="2"/>
        <v>0</v>
      </c>
    </row>
    <row r="57" spans="1:19" x14ac:dyDescent="0.3">
      <c r="A57" s="296" t="s">
        <v>167</v>
      </c>
      <c r="B57" s="295" t="s">
        <v>250</v>
      </c>
      <c r="C57" s="299" t="s">
        <v>278</v>
      </c>
      <c r="D57" s="173" t="s">
        <v>37</v>
      </c>
      <c r="E57" s="176">
        <f>E59+E60+E61</f>
        <v>0</v>
      </c>
      <c r="F57" s="176">
        <f>F59+F60+F61</f>
        <v>0</v>
      </c>
      <c r="G57" s="176">
        <f>G59+G60+G61</f>
        <v>0</v>
      </c>
      <c r="H57" s="175">
        <f>H59+H60+H61+H62+H63</f>
        <v>0</v>
      </c>
      <c r="I57" s="175">
        <f>I59+I60+I61+I62+I63</f>
        <v>0</v>
      </c>
      <c r="J57" s="175">
        <f>J59+J60+J61+J62+J63</f>
        <v>0</v>
      </c>
      <c r="K57" s="175">
        <f>K59+K60+K61+K62+K63</f>
        <v>0</v>
      </c>
      <c r="L57" s="175">
        <f>L59+L60+L61+L62+L63</f>
        <v>0</v>
      </c>
      <c r="M57" s="172">
        <f>M59+M60+M61</f>
        <v>100</v>
      </c>
      <c r="N57" s="172">
        <f>N59+N60+N61</f>
        <v>100</v>
      </c>
      <c r="O57" s="172">
        <f>O59+O60+O61</f>
        <v>100</v>
      </c>
      <c r="P57" s="172">
        <f>P59+P60+P61</f>
        <v>100</v>
      </c>
      <c r="Q57" s="7">
        <f>M57+N57+O57+P57+L57+K57+J57+I57+H57+G57+F57+E57</f>
        <v>400</v>
      </c>
      <c r="S57" s="178">
        <f t="shared" ref="S57:S70" si="11">SUM(E57:P57)</f>
        <v>400</v>
      </c>
    </row>
    <row r="58" spans="1:19" x14ac:dyDescent="0.3">
      <c r="A58" s="297"/>
      <c r="B58" s="295"/>
      <c r="C58" s="300"/>
      <c r="D58" s="165" t="s">
        <v>21</v>
      </c>
      <c r="E58" s="188"/>
      <c r="F58" s="188"/>
      <c r="G58" s="188"/>
      <c r="H58" s="7"/>
      <c r="I58" s="7"/>
      <c r="J58" s="7"/>
      <c r="K58" s="7"/>
      <c r="L58" s="7"/>
      <c r="M58" s="7"/>
      <c r="N58" s="7"/>
      <c r="O58" s="7"/>
      <c r="P58" s="7"/>
      <c r="Q58" s="7">
        <f t="shared" si="9"/>
        <v>0</v>
      </c>
      <c r="S58" s="177">
        <f t="shared" si="11"/>
        <v>0</v>
      </c>
    </row>
    <row r="59" spans="1:19" x14ac:dyDescent="0.3">
      <c r="A59" s="297"/>
      <c r="B59" s="295"/>
      <c r="C59" s="300"/>
      <c r="D59" s="33" t="s">
        <v>74</v>
      </c>
      <c r="E59" s="189"/>
      <c r="F59" s="189"/>
      <c r="G59" s="189"/>
      <c r="H59" s="7"/>
      <c r="I59" s="7"/>
      <c r="J59" s="7"/>
      <c r="K59" s="7"/>
      <c r="L59" s="7"/>
      <c r="M59" s="7"/>
      <c r="N59" s="7"/>
      <c r="O59" s="7"/>
      <c r="P59" s="7"/>
      <c r="Q59" s="7">
        <f t="shared" si="9"/>
        <v>0</v>
      </c>
      <c r="S59" s="177">
        <f t="shared" si="11"/>
        <v>0</v>
      </c>
    </row>
    <row r="60" spans="1:19" x14ac:dyDescent="0.3">
      <c r="A60" s="297"/>
      <c r="B60" s="295"/>
      <c r="C60" s="300"/>
      <c r="D60" s="165" t="s">
        <v>75</v>
      </c>
      <c r="E60" s="188"/>
      <c r="F60" s="188"/>
      <c r="G60" s="188"/>
      <c r="H60" s="7"/>
      <c r="I60" s="7"/>
      <c r="J60" s="7"/>
      <c r="K60" s="7"/>
      <c r="L60" s="7"/>
      <c r="M60" s="7"/>
      <c r="N60" s="7"/>
      <c r="O60" s="7"/>
      <c r="P60" s="7"/>
      <c r="Q60" s="7">
        <f t="shared" si="9"/>
        <v>0</v>
      </c>
      <c r="S60" s="177">
        <f t="shared" si="11"/>
        <v>0</v>
      </c>
    </row>
    <row r="61" spans="1:19" x14ac:dyDescent="0.3">
      <c r="A61" s="297"/>
      <c r="B61" s="295"/>
      <c r="C61" s="300"/>
      <c r="D61" s="165" t="s">
        <v>40</v>
      </c>
      <c r="E61" s="188">
        <v>0</v>
      </c>
      <c r="F61" s="188">
        <v>0</v>
      </c>
      <c r="G61" s="188">
        <v>0</v>
      </c>
      <c r="H61" s="7">
        <v>0</v>
      </c>
      <c r="I61" s="7">
        <v>0</v>
      </c>
      <c r="J61" s="7">
        <v>0</v>
      </c>
      <c r="K61" s="7">
        <v>0</v>
      </c>
      <c r="L61" s="7">
        <v>0</v>
      </c>
      <c r="M61" s="7">
        <f>'пр 9 к МП'!I36</f>
        <v>100</v>
      </c>
      <c r="N61" s="7">
        <f>'пр 9 к МП'!J36</f>
        <v>100</v>
      </c>
      <c r="O61" s="7">
        <f>'пр 9 к МП'!K36</f>
        <v>100</v>
      </c>
      <c r="P61" s="7">
        <f>'пр 9 к МП'!L36</f>
        <v>100</v>
      </c>
      <c r="Q61" s="7">
        <f t="shared" si="9"/>
        <v>400</v>
      </c>
      <c r="S61" s="177">
        <f t="shared" si="11"/>
        <v>400</v>
      </c>
    </row>
    <row r="62" spans="1:19" ht="32.25" x14ac:dyDescent="0.3">
      <c r="A62" s="297"/>
      <c r="B62" s="295"/>
      <c r="C62" s="300"/>
      <c r="D62" s="34" t="s">
        <v>76</v>
      </c>
      <c r="E62" s="190"/>
      <c r="F62" s="190"/>
      <c r="G62" s="190"/>
      <c r="H62" s="7"/>
      <c r="I62" s="7"/>
      <c r="J62" s="7"/>
      <c r="K62" s="7"/>
      <c r="L62" s="7"/>
      <c r="M62" s="7"/>
      <c r="N62" s="7"/>
      <c r="O62" s="7"/>
      <c r="P62" s="7"/>
      <c r="Q62" s="7">
        <f t="shared" si="9"/>
        <v>0</v>
      </c>
      <c r="S62" s="177">
        <f t="shared" si="11"/>
        <v>0</v>
      </c>
    </row>
    <row r="63" spans="1:19" ht="33.75" customHeight="1" x14ac:dyDescent="0.3">
      <c r="A63" s="298"/>
      <c r="B63" s="295"/>
      <c r="C63" s="301"/>
      <c r="D63" s="165" t="s">
        <v>22</v>
      </c>
      <c r="E63" s="188"/>
      <c r="F63" s="188"/>
      <c r="G63" s="188"/>
      <c r="H63" s="7"/>
      <c r="I63" s="7"/>
      <c r="J63" s="7"/>
      <c r="K63" s="7"/>
      <c r="L63" s="7"/>
      <c r="M63" s="7"/>
      <c r="N63" s="7"/>
      <c r="O63" s="7"/>
      <c r="P63" s="7"/>
      <c r="Q63" s="7">
        <f t="shared" si="9"/>
        <v>0</v>
      </c>
      <c r="S63" s="177">
        <f t="shared" si="11"/>
        <v>0</v>
      </c>
    </row>
    <row r="64" spans="1:19" ht="18.75" customHeight="1" x14ac:dyDescent="0.3">
      <c r="A64" s="294" t="s">
        <v>168</v>
      </c>
      <c r="B64" s="295" t="s">
        <v>250</v>
      </c>
      <c r="C64" s="279" t="s">
        <v>289</v>
      </c>
      <c r="D64" s="173" t="s">
        <v>37</v>
      </c>
      <c r="E64" s="176">
        <f>E66+E67+E68</f>
        <v>0</v>
      </c>
      <c r="F64" s="176">
        <f>F66+F67+F68</f>
        <v>0</v>
      </c>
      <c r="G64" s="176">
        <f>G66+G67+G68</f>
        <v>0</v>
      </c>
      <c r="H64" s="175">
        <f>H66+H67+H68+H69+H70</f>
        <v>0</v>
      </c>
      <c r="I64" s="175">
        <f>I66+I67+I68+I69+I70</f>
        <v>0</v>
      </c>
      <c r="J64" s="175">
        <f>J66+J67+J68+J69+J70</f>
        <v>0</v>
      </c>
      <c r="K64" s="175">
        <f>K66+K67+K68+K69+K70</f>
        <v>0</v>
      </c>
      <c r="L64" s="175">
        <f>L66+L67+L68+L69+L70</f>
        <v>730.65</v>
      </c>
      <c r="M64" s="172">
        <f>M66+M67+M68</f>
        <v>4654.55</v>
      </c>
      <c r="N64" s="172">
        <f>N66+N67+N68</f>
        <v>0</v>
      </c>
      <c r="O64" s="172">
        <f>O66+O67+O68</f>
        <v>0</v>
      </c>
      <c r="P64" s="172">
        <f>P66+P67+P68</f>
        <v>0</v>
      </c>
      <c r="Q64" s="7">
        <f>M64+N64+O64+P64+L64+K64+J64+I64+H64+G64+F64+E64</f>
        <v>5385.2</v>
      </c>
      <c r="S64" s="178">
        <f t="shared" si="11"/>
        <v>5385.2</v>
      </c>
    </row>
    <row r="65" spans="1:19" x14ac:dyDescent="0.3">
      <c r="A65" s="294"/>
      <c r="B65" s="295"/>
      <c r="C65" s="280"/>
      <c r="D65" s="192" t="s">
        <v>21</v>
      </c>
      <c r="E65" s="188"/>
      <c r="F65" s="188"/>
      <c r="G65" s="188"/>
      <c r="H65" s="7"/>
      <c r="I65" s="7"/>
      <c r="J65" s="7"/>
      <c r="K65" s="7"/>
      <c r="L65" s="7"/>
      <c r="M65" s="7"/>
      <c r="N65" s="7"/>
      <c r="O65" s="7"/>
      <c r="P65" s="7"/>
      <c r="Q65" s="7">
        <f t="shared" ref="Q65:Q70" si="12">M65+N65+O65+P65+L65+K65+J65+I65+H65+G65+F65+E65</f>
        <v>0</v>
      </c>
      <c r="S65" s="177">
        <f t="shared" si="11"/>
        <v>0</v>
      </c>
    </row>
    <row r="66" spans="1:19" x14ac:dyDescent="0.3">
      <c r="A66" s="294"/>
      <c r="B66" s="295"/>
      <c r="C66" s="280"/>
      <c r="D66" s="33" t="s">
        <v>74</v>
      </c>
      <c r="E66" s="189"/>
      <c r="F66" s="189"/>
      <c r="G66" s="189"/>
      <c r="H66" s="7"/>
      <c r="I66" s="7"/>
      <c r="J66" s="7"/>
      <c r="K66" s="7"/>
      <c r="L66" s="7"/>
      <c r="M66" s="7"/>
      <c r="N66" s="7"/>
      <c r="O66" s="7"/>
      <c r="P66" s="7"/>
      <c r="Q66" s="7">
        <f>M66+N66+O66+P66+L66+K66+J66+I66+H66+G66+F66+E66</f>
        <v>0</v>
      </c>
      <c r="S66" s="177">
        <f t="shared" si="11"/>
        <v>0</v>
      </c>
    </row>
    <row r="67" spans="1:19" x14ac:dyDescent="0.3">
      <c r="A67" s="294"/>
      <c r="B67" s="295"/>
      <c r="C67" s="280"/>
      <c r="D67" s="192" t="s">
        <v>75</v>
      </c>
      <c r="E67" s="188"/>
      <c r="F67" s="188"/>
      <c r="G67" s="188"/>
      <c r="H67" s="7"/>
      <c r="I67" s="7"/>
      <c r="J67" s="7"/>
      <c r="K67" s="7"/>
      <c r="L67" s="7"/>
      <c r="M67" s="7"/>
      <c r="N67" s="7"/>
      <c r="O67" s="7"/>
      <c r="P67" s="7"/>
      <c r="Q67" s="7">
        <f>M67+N67+O67+P67+L67+K67+J67+I67+H67+G67+F67+E67</f>
        <v>0</v>
      </c>
      <c r="S67" s="177">
        <f t="shared" si="11"/>
        <v>0</v>
      </c>
    </row>
    <row r="68" spans="1:19" x14ac:dyDescent="0.3">
      <c r="A68" s="294"/>
      <c r="B68" s="295"/>
      <c r="C68" s="280"/>
      <c r="D68" s="192" t="s">
        <v>40</v>
      </c>
      <c r="E68" s="188">
        <v>0</v>
      </c>
      <c r="F68" s="188">
        <v>0</v>
      </c>
      <c r="G68" s="188">
        <v>0</v>
      </c>
      <c r="H68" s="7">
        <v>0</v>
      </c>
      <c r="I68" s="7">
        <v>0</v>
      </c>
      <c r="J68" s="7">
        <v>0</v>
      </c>
      <c r="K68" s="7">
        <v>0</v>
      </c>
      <c r="L68" s="7">
        <v>730.65</v>
      </c>
      <c r="M68" s="7">
        <v>4654.55</v>
      </c>
      <c r="N68" s="7">
        <v>0</v>
      </c>
      <c r="O68" s="7">
        <v>0</v>
      </c>
      <c r="P68" s="7">
        <v>0</v>
      </c>
      <c r="Q68" s="7">
        <f>M68+N68+O68+P68+L68+K68+J68+I68+H68+G68+F68+E68</f>
        <v>5385.2</v>
      </c>
      <c r="S68" s="177">
        <f t="shared" si="11"/>
        <v>5385.2</v>
      </c>
    </row>
    <row r="69" spans="1:19" ht="32.25" x14ac:dyDescent="0.3">
      <c r="A69" s="294"/>
      <c r="B69" s="295"/>
      <c r="C69" s="280"/>
      <c r="D69" s="34" t="s">
        <v>76</v>
      </c>
      <c r="E69" s="190"/>
      <c r="F69" s="190"/>
      <c r="G69" s="190"/>
      <c r="H69" s="7"/>
      <c r="I69" s="7"/>
      <c r="J69" s="7"/>
      <c r="K69" s="7"/>
      <c r="L69" s="7"/>
      <c r="M69" s="7"/>
      <c r="N69" s="7"/>
      <c r="O69" s="7"/>
      <c r="P69" s="7"/>
      <c r="Q69" s="7">
        <f t="shared" si="12"/>
        <v>0</v>
      </c>
      <c r="S69" s="177">
        <f t="shared" si="11"/>
        <v>0</v>
      </c>
    </row>
    <row r="70" spans="1:19" x14ac:dyDescent="0.3">
      <c r="A70" s="294"/>
      <c r="B70" s="295"/>
      <c r="C70" s="281"/>
      <c r="D70" s="192" t="s">
        <v>22</v>
      </c>
      <c r="E70" s="188"/>
      <c r="F70" s="188"/>
      <c r="G70" s="188"/>
      <c r="H70" s="7"/>
      <c r="I70" s="7"/>
      <c r="J70" s="7"/>
      <c r="K70" s="7"/>
      <c r="L70" s="7"/>
      <c r="M70" s="7"/>
      <c r="N70" s="7"/>
      <c r="O70" s="7"/>
      <c r="P70" s="7"/>
      <c r="Q70" s="7">
        <f t="shared" si="12"/>
        <v>0</v>
      </c>
      <c r="S70" s="177">
        <f t="shared" si="11"/>
        <v>0</v>
      </c>
    </row>
  </sheetData>
  <mergeCells count="35">
    <mergeCell ref="A50:A56"/>
    <mergeCell ref="B50:B56"/>
    <mergeCell ref="C50:C56"/>
    <mergeCell ref="A43:A49"/>
    <mergeCell ref="B43:B49"/>
    <mergeCell ref="C43:C49"/>
    <mergeCell ref="C36:C42"/>
    <mergeCell ref="B36:B42"/>
    <mergeCell ref="Q12:Q13"/>
    <mergeCell ref="A15:A21"/>
    <mergeCell ref="B15:B21"/>
    <mergeCell ref="C15:C21"/>
    <mergeCell ref="A29:A35"/>
    <mergeCell ref="C29:C35"/>
    <mergeCell ref="B29:B35"/>
    <mergeCell ref="D12:D13"/>
    <mergeCell ref="A36:A42"/>
    <mergeCell ref="O2:Q2"/>
    <mergeCell ref="A9:Q9"/>
    <mergeCell ref="B22:B28"/>
    <mergeCell ref="C22:C28"/>
    <mergeCell ref="A12:A13"/>
    <mergeCell ref="B12:B13"/>
    <mergeCell ref="C12:C13"/>
    <mergeCell ref="A5:Q5"/>
    <mergeCell ref="A6:Q6"/>
    <mergeCell ref="A7:Q7"/>
    <mergeCell ref="A8:Q8"/>
    <mergeCell ref="A10:Q10"/>
    <mergeCell ref="A64:A70"/>
    <mergeCell ref="B64:B70"/>
    <mergeCell ref="C64:C70"/>
    <mergeCell ref="A57:A63"/>
    <mergeCell ref="B57:B63"/>
    <mergeCell ref="C57:C63"/>
  </mergeCells>
  <pageMargins left="0.78740157480314965" right="0.78740157480314965" top="1.1811023622047245" bottom="0.39370078740157483" header="0.31496062992125984" footer="0.31496062992125984"/>
  <pageSetup paperSize="9" scale="42" fitToHeight="0" orientation="landscape" r:id="rId1"/>
  <rowBreaks count="1" manualBreakCount="1">
    <brk id="49" max="16" man="1"/>
  </rowBreaks>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29"/>
  <sheetViews>
    <sheetView view="pageBreakPreview" zoomScaleNormal="70" zoomScaleSheetLayoutView="100" workbookViewId="0">
      <selection activeCell="B12" sqref="B12"/>
    </sheetView>
  </sheetViews>
  <sheetFormatPr defaultRowHeight="15.75" x14ac:dyDescent="0.25"/>
  <cols>
    <col min="1" max="1" width="5.375" style="17" customWidth="1"/>
    <col min="2" max="2" width="40" style="18" customWidth="1"/>
    <col min="3" max="3" width="11.5" style="17" customWidth="1"/>
    <col min="4" max="4" width="14.875" style="18" customWidth="1"/>
    <col min="5" max="5" width="12" style="18" customWidth="1"/>
    <col min="6" max="6" width="14.25" style="18" customWidth="1"/>
    <col min="7" max="7" width="13.125" style="18" customWidth="1"/>
    <col min="8" max="8" width="13.75" style="18" customWidth="1"/>
    <col min="9" max="9" width="9" style="18" customWidth="1"/>
    <col min="10" max="16384" width="9" style="18"/>
  </cols>
  <sheetData>
    <row r="1" spans="1:9" ht="69.75" customHeight="1" x14ac:dyDescent="0.25">
      <c r="F1" s="225" t="s">
        <v>181</v>
      </c>
      <c r="G1" s="225"/>
      <c r="H1" s="225"/>
    </row>
    <row r="2" spans="1:9" ht="18.75" x14ac:dyDescent="0.25">
      <c r="A2" s="227" t="s">
        <v>1</v>
      </c>
      <c r="B2" s="227"/>
      <c r="C2" s="227"/>
      <c r="D2" s="227"/>
      <c r="E2" s="227"/>
      <c r="F2" s="227"/>
      <c r="G2" s="227"/>
      <c r="H2" s="104"/>
    </row>
    <row r="3" spans="1:9" ht="18.75" x14ac:dyDescent="0.25">
      <c r="A3" s="239" t="s">
        <v>73</v>
      </c>
      <c r="B3" s="227"/>
      <c r="C3" s="227"/>
      <c r="D3" s="227"/>
      <c r="E3" s="227"/>
      <c r="F3" s="227"/>
      <c r="G3" s="227"/>
      <c r="H3" s="104"/>
    </row>
    <row r="4" spans="1:9" ht="36" customHeight="1" x14ac:dyDescent="0.25">
      <c r="A4" s="239" t="s">
        <v>182</v>
      </c>
      <c r="B4" s="227"/>
      <c r="C4" s="227"/>
      <c r="D4" s="227"/>
      <c r="E4" s="227"/>
      <c r="F4" s="227"/>
      <c r="G4" s="227"/>
      <c r="H4" s="104"/>
    </row>
    <row r="5" spans="1:9" ht="18.75" x14ac:dyDescent="0.25">
      <c r="A5" s="19"/>
    </row>
    <row r="6" spans="1:9" ht="15.75" customHeight="1" x14ac:dyDescent="0.25">
      <c r="A6" s="226" t="s">
        <v>19</v>
      </c>
      <c r="B6" s="226" t="s">
        <v>46</v>
      </c>
      <c r="C6" s="226" t="s">
        <v>2</v>
      </c>
      <c r="D6" s="226" t="s">
        <v>47</v>
      </c>
      <c r="E6" s="226" t="s">
        <v>48</v>
      </c>
      <c r="F6" s="226"/>
      <c r="G6" s="226"/>
      <c r="H6" s="226"/>
      <c r="I6" s="114"/>
    </row>
    <row r="7" spans="1:9" x14ac:dyDescent="0.25">
      <c r="A7" s="226"/>
      <c r="B7" s="226"/>
      <c r="C7" s="226"/>
      <c r="D7" s="226"/>
      <c r="E7" s="158" t="s">
        <v>231</v>
      </c>
      <c r="F7" s="158" t="s">
        <v>239</v>
      </c>
      <c r="G7" s="158" t="s">
        <v>240</v>
      </c>
      <c r="H7" s="158" t="s">
        <v>59</v>
      </c>
    </row>
    <row r="8" spans="1:9" x14ac:dyDescent="0.25">
      <c r="A8" s="2">
        <v>1</v>
      </c>
      <c r="B8" s="2">
        <v>2</v>
      </c>
      <c r="C8" s="2">
        <v>3</v>
      </c>
      <c r="D8" s="2">
        <v>4</v>
      </c>
      <c r="E8" s="2">
        <v>6</v>
      </c>
      <c r="F8" s="2">
        <v>7</v>
      </c>
      <c r="G8" s="2">
        <v>8</v>
      </c>
      <c r="H8" s="103">
        <v>9</v>
      </c>
    </row>
    <row r="9" spans="1:9" ht="33.75" customHeight="1" x14ac:dyDescent="0.25">
      <c r="A9" s="240" t="str">
        <f>'пр 2 к ПП1'!A10:M10</f>
        <v>Цель. Совершенствование системы комплексного благоустройства в населенных пунктах, расположенных на межселенной территории Туруханского района.</v>
      </c>
      <c r="B9" s="241"/>
      <c r="C9" s="241"/>
      <c r="D9" s="241"/>
      <c r="E9" s="241"/>
      <c r="F9" s="241"/>
      <c r="G9" s="241"/>
      <c r="H9" s="242"/>
    </row>
    <row r="10" spans="1:9" ht="33" customHeight="1" x14ac:dyDescent="0.25">
      <c r="A10" s="240" t="str">
        <f>'пр 2 к ПП1'!A11:M11</f>
        <v>Задача.Повышение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v>
      </c>
      <c r="B10" s="241"/>
      <c r="C10" s="241"/>
      <c r="D10" s="241"/>
      <c r="E10" s="241"/>
      <c r="F10" s="241"/>
      <c r="G10" s="241"/>
      <c r="H10" s="242"/>
    </row>
    <row r="11" spans="1:9" ht="69" customHeight="1" x14ac:dyDescent="0.25">
      <c r="A11" s="2" t="s">
        <v>3</v>
      </c>
      <c r="B11" s="185" t="s">
        <v>88</v>
      </c>
      <c r="C11" s="2" t="s">
        <v>87</v>
      </c>
      <c r="D11" s="2" t="s">
        <v>141</v>
      </c>
      <c r="E11" s="179">
        <v>2</v>
      </c>
      <c r="F11" s="179">
        <v>2</v>
      </c>
      <c r="G11" s="179">
        <v>2</v>
      </c>
      <c r="H11" s="179">
        <v>2</v>
      </c>
    </row>
    <row r="12" spans="1:9" ht="60.75" customHeight="1" x14ac:dyDescent="0.25">
      <c r="A12" s="2" t="s">
        <v>64</v>
      </c>
      <c r="B12" s="40" t="s">
        <v>90</v>
      </c>
      <c r="C12" s="2" t="s">
        <v>140</v>
      </c>
      <c r="D12" s="2" t="s">
        <v>159</v>
      </c>
      <c r="E12" s="124" t="s">
        <v>227</v>
      </c>
      <c r="F12" s="124" t="s">
        <v>227</v>
      </c>
      <c r="G12" s="124" t="s">
        <v>227</v>
      </c>
      <c r="H12" s="124" t="s">
        <v>227</v>
      </c>
    </row>
    <row r="13" spans="1:9" ht="46.5" customHeight="1" x14ac:dyDescent="0.25">
      <c r="A13" s="2" t="s">
        <v>66</v>
      </c>
      <c r="B13" s="141" t="s">
        <v>91</v>
      </c>
      <c r="C13" s="2" t="s">
        <v>235</v>
      </c>
      <c r="D13" s="2" t="s">
        <v>159</v>
      </c>
      <c r="E13" s="124" t="s">
        <v>227</v>
      </c>
      <c r="F13" s="124" t="s">
        <v>227</v>
      </c>
      <c r="G13" s="124" t="s">
        <v>227</v>
      </c>
      <c r="H13" s="124" t="s">
        <v>227</v>
      </c>
    </row>
    <row r="14" spans="1:9" ht="45.75" customHeight="1" x14ac:dyDescent="0.25">
      <c r="A14" s="41" t="s">
        <v>67</v>
      </c>
      <c r="B14" s="40" t="s">
        <v>92</v>
      </c>
      <c r="C14" s="42" t="s">
        <v>99</v>
      </c>
      <c r="D14" s="2" t="s">
        <v>159</v>
      </c>
      <c r="E14" s="180">
        <v>5</v>
      </c>
      <c r="F14" s="180">
        <v>5</v>
      </c>
      <c r="G14" s="180">
        <v>5</v>
      </c>
      <c r="H14" s="180">
        <v>5</v>
      </c>
    </row>
    <row r="15" spans="1:9" ht="18.75" x14ac:dyDescent="0.25">
      <c r="A15" s="19"/>
    </row>
    <row r="16" spans="1:9" ht="18.75" x14ac:dyDescent="0.25">
      <c r="A16" s="19"/>
    </row>
    <row r="19" spans="1:8" x14ac:dyDescent="0.25">
      <c r="A19" s="238" t="s">
        <v>210</v>
      </c>
      <c r="B19" s="238"/>
      <c r="C19" s="238"/>
      <c r="D19" s="238"/>
      <c r="E19" s="238"/>
      <c r="F19" s="238"/>
    </row>
    <row r="20" spans="1:8" x14ac:dyDescent="0.25">
      <c r="A20" s="238"/>
      <c r="B20" s="238"/>
      <c r="C20" s="238"/>
      <c r="D20" s="238"/>
      <c r="E20" s="238"/>
      <c r="F20" s="238"/>
    </row>
    <row r="21" spans="1:8" x14ac:dyDescent="0.25">
      <c r="A21" s="238"/>
      <c r="B21" s="238"/>
      <c r="C21" s="238"/>
      <c r="D21" s="238"/>
      <c r="E21" s="238"/>
      <c r="F21" s="238"/>
      <c r="G21" s="113"/>
      <c r="H21" s="113"/>
    </row>
    <row r="22" spans="1:8" x14ac:dyDescent="0.25">
      <c r="A22" s="238"/>
      <c r="B22" s="238"/>
      <c r="C22" s="238"/>
      <c r="D22" s="238"/>
      <c r="E22" s="238"/>
      <c r="F22" s="238"/>
    </row>
    <row r="23" spans="1:8" x14ac:dyDescent="0.25">
      <c r="A23" s="238"/>
      <c r="B23" s="238"/>
      <c r="C23" s="238"/>
      <c r="D23" s="238"/>
      <c r="E23" s="238"/>
      <c r="F23" s="238"/>
    </row>
    <row r="24" spans="1:8" x14ac:dyDescent="0.25">
      <c r="A24" s="238"/>
      <c r="B24" s="238"/>
      <c r="C24" s="238"/>
      <c r="D24" s="238"/>
      <c r="E24" s="238"/>
      <c r="F24" s="238"/>
    </row>
    <row r="25" spans="1:8" x14ac:dyDescent="0.25">
      <c r="A25" s="238"/>
      <c r="B25" s="238"/>
      <c r="C25" s="238"/>
      <c r="D25" s="238"/>
      <c r="E25" s="238"/>
      <c r="F25" s="238"/>
    </row>
    <row r="26" spans="1:8" x14ac:dyDescent="0.25">
      <c r="A26" s="238"/>
      <c r="B26" s="238"/>
      <c r="C26" s="238"/>
      <c r="D26" s="238"/>
      <c r="E26" s="238"/>
      <c r="F26" s="238"/>
    </row>
    <row r="27" spans="1:8" x14ac:dyDescent="0.25">
      <c r="A27" s="238"/>
      <c r="B27" s="238"/>
      <c r="C27" s="238"/>
      <c r="D27" s="238"/>
      <c r="E27" s="238"/>
      <c r="F27" s="238"/>
    </row>
    <row r="28" spans="1:8" x14ac:dyDescent="0.25">
      <c r="A28" s="238"/>
      <c r="B28" s="238"/>
      <c r="C28" s="238"/>
      <c r="D28" s="238"/>
      <c r="E28" s="238"/>
      <c r="F28" s="238"/>
    </row>
    <row r="29" spans="1:8" x14ac:dyDescent="0.25">
      <c r="A29" s="238"/>
      <c r="B29" s="238"/>
      <c r="C29" s="238"/>
      <c r="D29" s="238"/>
      <c r="E29" s="238"/>
      <c r="F29" s="238"/>
    </row>
  </sheetData>
  <mergeCells count="12">
    <mergeCell ref="F1:H1"/>
    <mergeCell ref="E6:H6"/>
    <mergeCell ref="A19:F29"/>
    <mergeCell ref="A2:G2"/>
    <mergeCell ref="A3:G3"/>
    <mergeCell ref="A6:A7"/>
    <mergeCell ref="B6:B7"/>
    <mergeCell ref="C6:C7"/>
    <mergeCell ref="D6:D7"/>
    <mergeCell ref="A4:G4"/>
    <mergeCell ref="A9:H9"/>
    <mergeCell ref="A10:H10"/>
  </mergeCells>
  <pageMargins left="0.78740157480314965" right="0.39370078740157483" top="1.1811023622047245" bottom="0.39370078740157483"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7"/>
  <sheetViews>
    <sheetView view="pageBreakPreview" topLeftCell="A4" zoomScale="85" zoomScaleNormal="70" zoomScaleSheetLayoutView="85" workbookViewId="0">
      <selection activeCell="H16" sqref="H16"/>
    </sheetView>
  </sheetViews>
  <sheetFormatPr defaultRowHeight="18.75" x14ac:dyDescent="0.25"/>
  <cols>
    <col min="1" max="1" width="4.75" style="19" customWidth="1"/>
    <col min="2" max="2" width="30.125" style="59" customWidth="1"/>
    <col min="3" max="3" width="24.5" style="59" customWidth="1"/>
    <col min="4" max="5" width="7.375" style="59" customWidth="1"/>
    <col min="6" max="6" width="14.5" style="59" customWidth="1"/>
    <col min="7" max="7" width="5.75" style="59" customWidth="1"/>
    <col min="8" max="11" width="12" style="59" customWidth="1"/>
    <col min="12" max="12" width="15.875" style="59" customWidth="1"/>
    <col min="13" max="13" width="42.375" style="59" customWidth="1"/>
    <col min="14" max="16384" width="9" style="59"/>
  </cols>
  <sheetData>
    <row r="1" spans="1:13" ht="63.75" customHeight="1" x14ac:dyDescent="0.25">
      <c r="L1" s="225" t="s">
        <v>116</v>
      </c>
      <c r="M1" s="225"/>
    </row>
    <row r="4" spans="1:13" x14ac:dyDescent="0.25">
      <c r="A4" s="227" t="s">
        <v>1</v>
      </c>
      <c r="B4" s="227"/>
      <c r="C4" s="227"/>
      <c r="D4" s="227"/>
      <c r="E4" s="227"/>
      <c r="F4" s="227"/>
      <c r="G4" s="227"/>
      <c r="H4" s="227"/>
      <c r="I4" s="227"/>
      <c r="J4" s="227"/>
      <c r="K4" s="227"/>
      <c r="L4" s="227"/>
      <c r="M4" s="227"/>
    </row>
    <row r="5" spans="1:13" x14ac:dyDescent="0.25">
      <c r="A5" s="227" t="s">
        <v>115</v>
      </c>
      <c r="B5" s="227"/>
      <c r="C5" s="227"/>
      <c r="D5" s="227"/>
      <c r="E5" s="227"/>
      <c r="F5" s="227"/>
      <c r="G5" s="227"/>
      <c r="H5" s="227"/>
      <c r="I5" s="227"/>
      <c r="J5" s="227"/>
      <c r="K5" s="227"/>
      <c r="L5" s="227"/>
      <c r="M5" s="227"/>
    </row>
    <row r="7" spans="1:13" ht="18.75" customHeight="1" x14ac:dyDescent="0.25">
      <c r="A7" s="226" t="s">
        <v>19</v>
      </c>
      <c r="B7" s="226" t="s">
        <v>49</v>
      </c>
      <c r="C7" s="226" t="s">
        <v>26</v>
      </c>
      <c r="D7" s="226" t="s">
        <v>24</v>
      </c>
      <c r="E7" s="226"/>
      <c r="F7" s="226"/>
      <c r="G7" s="226"/>
      <c r="H7" s="243" t="s">
        <v>50</v>
      </c>
      <c r="I7" s="244"/>
      <c r="J7" s="244"/>
      <c r="K7" s="244"/>
      <c r="L7" s="245"/>
      <c r="M7" s="226" t="s">
        <v>51</v>
      </c>
    </row>
    <row r="8" spans="1:13" ht="117.75" customHeight="1" x14ac:dyDescent="0.25">
      <c r="A8" s="226"/>
      <c r="B8" s="226"/>
      <c r="C8" s="226"/>
      <c r="D8" s="2" t="s">
        <v>26</v>
      </c>
      <c r="E8" s="2" t="s">
        <v>27</v>
      </c>
      <c r="F8" s="2" t="s">
        <v>28</v>
      </c>
      <c r="G8" s="2" t="s">
        <v>29</v>
      </c>
      <c r="H8" s="136">
        <v>2022</v>
      </c>
      <c r="I8" s="152">
        <v>2023</v>
      </c>
      <c r="J8" s="152">
        <v>2024</v>
      </c>
      <c r="K8" s="152">
        <v>2025</v>
      </c>
      <c r="L8" s="2" t="s">
        <v>52</v>
      </c>
      <c r="M8" s="226"/>
    </row>
    <row r="9" spans="1:13" x14ac:dyDescent="0.25">
      <c r="A9" s="2">
        <v>1</v>
      </c>
      <c r="B9" s="2">
        <v>2</v>
      </c>
      <c r="C9" s="2">
        <v>3</v>
      </c>
      <c r="D9" s="2">
        <v>4</v>
      </c>
      <c r="E9" s="2">
        <v>5</v>
      </c>
      <c r="F9" s="2">
        <v>6</v>
      </c>
      <c r="G9" s="2">
        <v>7</v>
      </c>
      <c r="H9" s="136">
        <v>8</v>
      </c>
      <c r="I9" s="136">
        <v>9</v>
      </c>
      <c r="J9" s="136">
        <v>10</v>
      </c>
      <c r="K9" s="136">
        <v>11</v>
      </c>
      <c r="L9" s="136">
        <v>12</v>
      </c>
      <c r="M9" s="136">
        <v>13</v>
      </c>
    </row>
    <row r="10" spans="1:13" s="60" customFormat="1" x14ac:dyDescent="0.25">
      <c r="A10" s="246" t="s">
        <v>120</v>
      </c>
      <c r="B10" s="247"/>
      <c r="C10" s="247"/>
      <c r="D10" s="247"/>
      <c r="E10" s="247"/>
      <c r="F10" s="247"/>
      <c r="G10" s="247"/>
      <c r="H10" s="247"/>
      <c r="I10" s="247"/>
      <c r="J10" s="247"/>
      <c r="K10" s="247"/>
      <c r="L10" s="247"/>
      <c r="M10" s="249"/>
    </row>
    <row r="11" spans="1:13" s="60" customFormat="1" ht="35.25" customHeight="1" x14ac:dyDescent="0.25">
      <c r="A11" s="246" t="s">
        <v>224</v>
      </c>
      <c r="B11" s="247"/>
      <c r="C11" s="247"/>
      <c r="D11" s="247"/>
      <c r="E11" s="247"/>
      <c r="F11" s="247"/>
      <c r="G11" s="247"/>
      <c r="H11" s="248"/>
      <c r="I11" s="248"/>
      <c r="J11" s="248"/>
      <c r="K11" s="248"/>
      <c r="L11" s="247"/>
      <c r="M11" s="249"/>
    </row>
    <row r="12" spans="1:13" ht="63" x14ac:dyDescent="0.25">
      <c r="A12" s="20" t="s">
        <v>3</v>
      </c>
      <c r="B12" s="181" t="s">
        <v>117</v>
      </c>
      <c r="C12" s="9" t="s">
        <v>72</v>
      </c>
      <c r="D12" s="2">
        <v>242</v>
      </c>
      <c r="E12" s="61" t="s">
        <v>119</v>
      </c>
      <c r="F12" s="2">
        <v>1110081620</v>
      </c>
      <c r="G12" s="54">
        <v>247</v>
      </c>
      <c r="H12" s="134">
        <v>4196.8325500000001</v>
      </c>
      <c r="I12" s="134">
        <v>6318.3239999999996</v>
      </c>
      <c r="J12" s="134">
        <v>6318.3239999999996</v>
      </c>
      <c r="K12" s="134">
        <v>6318.3239999999996</v>
      </c>
      <c r="L12" s="132">
        <f>SUM(H12:K12)</f>
        <v>23151.804550000001</v>
      </c>
      <c r="M12" s="1" t="s">
        <v>135</v>
      </c>
    </row>
    <row r="13" spans="1:13" ht="53.25" customHeight="1" x14ac:dyDescent="0.25">
      <c r="A13" s="20" t="s">
        <v>64</v>
      </c>
      <c r="B13" s="182" t="s">
        <v>90</v>
      </c>
      <c r="C13" s="9" t="s">
        <v>72</v>
      </c>
      <c r="D13" s="2">
        <v>242</v>
      </c>
      <c r="E13" s="61" t="s">
        <v>119</v>
      </c>
      <c r="F13" s="2">
        <v>1110081630</v>
      </c>
      <c r="G13" s="2">
        <v>244</v>
      </c>
      <c r="H13" s="133">
        <v>0</v>
      </c>
      <c r="I13" s="133">
        <v>0</v>
      </c>
      <c r="J13" s="133">
        <v>0</v>
      </c>
      <c r="K13" s="133">
        <v>0</v>
      </c>
      <c r="L13" s="132">
        <f>SUM(H13:K13)</f>
        <v>0</v>
      </c>
      <c r="M13" s="1" t="s">
        <v>164</v>
      </c>
    </row>
    <row r="14" spans="1:13" ht="54.75" customHeight="1" x14ac:dyDescent="0.25">
      <c r="A14" s="20" t="s">
        <v>66</v>
      </c>
      <c r="B14" s="181" t="s">
        <v>91</v>
      </c>
      <c r="C14" s="9" t="s">
        <v>72</v>
      </c>
      <c r="D14" s="2">
        <v>242</v>
      </c>
      <c r="E14" s="61" t="s">
        <v>119</v>
      </c>
      <c r="F14" s="2">
        <v>1110081640</v>
      </c>
      <c r="G14" s="2">
        <v>244</v>
      </c>
      <c r="H14" s="62">
        <v>0</v>
      </c>
      <c r="I14" s="62">
        <v>0</v>
      </c>
      <c r="J14" s="62">
        <v>0</v>
      </c>
      <c r="K14" s="62">
        <v>0</v>
      </c>
      <c r="L14" s="132">
        <f>SUM(H14:K14)</f>
        <v>0</v>
      </c>
      <c r="M14" s="1" t="s">
        <v>136</v>
      </c>
    </row>
    <row r="15" spans="1:13" ht="180.75" customHeight="1" x14ac:dyDescent="0.25">
      <c r="A15" s="20" t="s">
        <v>67</v>
      </c>
      <c r="B15" s="181" t="s">
        <v>118</v>
      </c>
      <c r="C15" s="9" t="s">
        <v>72</v>
      </c>
      <c r="D15" s="2">
        <v>242</v>
      </c>
      <c r="E15" s="61" t="s">
        <v>119</v>
      </c>
      <c r="F15" s="2">
        <v>1110081650</v>
      </c>
      <c r="G15" s="2">
        <v>244</v>
      </c>
      <c r="H15" s="62">
        <v>68694.223679999996</v>
      </c>
      <c r="I15" s="62">
        <v>10049.744000000001</v>
      </c>
      <c r="J15" s="62">
        <v>10049.744000000001</v>
      </c>
      <c r="K15" s="62">
        <v>10049.744000000001</v>
      </c>
      <c r="L15" s="132">
        <f>SUM(H15:K15)</f>
        <v>98843.455680000014</v>
      </c>
      <c r="M15" s="1" t="s">
        <v>257</v>
      </c>
    </row>
    <row r="16" spans="1:13" s="66" customFormat="1" x14ac:dyDescent="0.25">
      <c r="A16" s="63"/>
      <c r="B16" s="9" t="s">
        <v>82</v>
      </c>
      <c r="C16" s="63" t="s">
        <v>31</v>
      </c>
      <c r="D16" s="63" t="s">
        <v>31</v>
      </c>
      <c r="E16" s="63" t="s">
        <v>31</v>
      </c>
      <c r="F16" s="63" t="s">
        <v>31</v>
      </c>
      <c r="G16" s="64" t="s">
        <v>31</v>
      </c>
      <c r="H16" s="65">
        <f>SUM(H12:H15)</f>
        <v>72891.056230000002</v>
      </c>
      <c r="I16" s="65">
        <f>SUM(I12:I15)</f>
        <v>16368.067999999999</v>
      </c>
      <c r="J16" s="65">
        <f>SUM(J12:J15)</f>
        <v>16368.067999999999</v>
      </c>
      <c r="K16" s="65">
        <f>SUM(K12:K15)</f>
        <v>16368.067999999999</v>
      </c>
      <c r="L16" s="142">
        <f>SUM(H16:K16)</f>
        <v>121995.26023</v>
      </c>
      <c r="M16" s="64"/>
    </row>
    <row r="20" spans="9:12" x14ac:dyDescent="0.25">
      <c r="I20" s="67"/>
      <c r="J20" s="67"/>
      <c r="K20" s="67"/>
      <c r="L20" s="67"/>
    </row>
    <row r="21" spans="9:12" x14ac:dyDescent="0.25">
      <c r="I21" s="67"/>
      <c r="J21" s="67"/>
      <c r="K21" s="67"/>
      <c r="L21" s="67"/>
    </row>
    <row r="22" spans="9:12" x14ac:dyDescent="0.25">
      <c r="I22" s="67"/>
      <c r="J22" s="67"/>
      <c r="K22" s="67"/>
      <c r="L22" s="67"/>
    </row>
    <row r="23" spans="9:12" x14ac:dyDescent="0.25">
      <c r="I23" s="67"/>
      <c r="J23" s="67"/>
      <c r="K23" s="67"/>
      <c r="L23" s="67"/>
    </row>
    <row r="24" spans="9:12" x14ac:dyDescent="0.25">
      <c r="I24" s="68"/>
      <c r="J24" s="68"/>
      <c r="K24" s="68"/>
      <c r="L24" s="68"/>
    </row>
    <row r="25" spans="9:12" x14ac:dyDescent="0.25">
      <c r="I25" s="67"/>
      <c r="J25" s="67"/>
      <c r="K25" s="67"/>
      <c r="L25" s="67"/>
    </row>
    <row r="26" spans="9:12" x14ac:dyDescent="0.25">
      <c r="I26" s="67"/>
      <c r="J26" s="67"/>
      <c r="K26" s="67"/>
      <c r="L26" s="67"/>
    </row>
    <row r="27" spans="9:12" x14ac:dyDescent="0.25">
      <c r="I27" s="67"/>
      <c r="J27" s="67"/>
      <c r="K27" s="67"/>
      <c r="L27" s="67"/>
    </row>
  </sheetData>
  <autoFilter ref="A7:M15">
    <filterColumn colId="3" showButton="0"/>
    <filterColumn colId="4" showButton="0"/>
    <filterColumn colId="5" showButton="0"/>
    <filterColumn colId="8" showButton="0"/>
    <filterColumn colId="9" showButton="0"/>
    <filterColumn colId="10" showButton="0"/>
  </autoFilter>
  <mergeCells count="11">
    <mergeCell ref="H7:L7"/>
    <mergeCell ref="M7:M8"/>
    <mergeCell ref="A11:M11"/>
    <mergeCell ref="A10:M10"/>
    <mergeCell ref="L1:M1"/>
    <mergeCell ref="A4:M4"/>
    <mergeCell ref="A5:M5"/>
    <mergeCell ref="A7:A8"/>
    <mergeCell ref="B7:B8"/>
    <mergeCell ref="C7:C8"/>
    <mergeCell ref="D7:G7"/>
  </mergeCells>
  <pageMargins left="0.78740157480314965" right="0.78740157480314965" top="1.1811023622047245" bottom="0.39370078740157483" header="0.31496062992125984" footer="0.31496062992125984"/>
  <pageSetup paperSize="9"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H18"/>
  <sheetViews>
    <sheetView view="pageBreakPreview" zoomScaleNormal="100" zoomScaleSheetLayoutView="100" workbookViewId="0">
      <selection activeCell="E12" sqref="E12:H12"/>
    </sheetView>
  </sheetViews>
  <sheetFormatPr defaultRowHeight="15.75" x14ac:dyDescent="0.25"/>
  <cols>
    <col min="1" max="1" width="5.375" style="17" customWidth="1"/>
    <col min="2" max="2" width="42.125" style="18" customWidth="1"/>
    <col min="3" max="3" width="11.5" style="17" customWidth="1"/>
    <col min="4" max="4" width="14.875" style="18" customWidth="1"/>
    <col min="5" max="5" width="13.625" style="18" customWidth="1"/>
    <col min="6" max="8" width="12" style="18" customWidth="1"/>
    <col min="9" max="16384" width="9" style="18"/>
  </cols>
  <sheetData>
    <row r="1" spans="1:8" ht="64.5" customHeight="1" x14ac:dyDescent="0.25">
      <c r="E1" s="225" t="s">
        <v>183</v>
      </c>
      <c r="F1" s="225"/>
      <c r="G1" s="225"/>
      <c r="H1" s="225"/>
    </row>
    <row r="2" spans="1:8" ht="18.75" x14ac:dyDescent="0.25">
      <c r="A2" s="19"/>
    </row>
    <row r="3" spans="1:8" ht="18.75" x14ac:dyDescent="0.25">
      <c r="A3" s="19"/>
    </row>
    <row r="4" spans="1:8" ht="18.75" x14ac:dyDescent="0.25">
      <c r="A4" s="227" t="s">
        <v>1</v>
      </c>
      <c r="B4" s="227"/>
      <c r="C4" s="227"/>
      <c r="D4" s="227"/>
      <c r="E4" s="227"/>
      <c r="F4" s="227"/>
      <c r="G4" s="227"/>
      <c r="H4" s="227"/>
    </row>
    <row r="5" spans="1:8" ht="48" customHeight="1" x14ac:dyDescent="0.25">
      <c r="A5" s="239" t="s">
        <v>184</v>
      </c>
      <c r="B5" s="227"/>
      <c r="C5" s="227"/>
      <c r="D5" s="227"/>
      <c r="E5" s="227"/>
      <c r="F5" s="227"/>
      <c r="G5" s="227"/>
      <c r="H5" s="227"/>
    </row>
    <row r="6" spans="1:8" ht="18.75" x14ac:dyDescent="0.25">
      <c r="A6" s="19"/>
    </row>
    <row r="7" spans="1:8" x14ac:dyDescent="0.25">
      <c r="A7" s="226" t="s">
        <v>19</v>
      </c>
      <c r="B7" s="226" t="s">
        <v>46</v>
      </c>
      <c r="C7" s="226" t="s">
        <v>2</v>
      </c>
      <c r="D7" s="226" t="s">
        <v>47</v>
      </c>
      <c r="E7" s="226" t="s">
        <v>48</v>
      </c>
      <c r="F7" s="226"/>
      <c r="G7" s="226"/>
      <c r="H7" s="226"/>
    </row>
    <row r="8" spans="1:8" x14ac:dyDescent="0.25">
      <c r="A8" s="226"/>
      <c r="B8" s="226"/>
      <c r="C8" s="226"/>
      <c r="D8" s="226"/>
      <c r="E8" s="160" t="s">
        <v>231</v>
      </c>
      <c r="F8" s="160" t="s">
        <v>239</v>
      </c>
      <c r="G8" s="160" t="s">
        <v>240</v>
      </c>
      <c r="H8" s="160" t="s">
        <v>59</v>
      </c>
    </row>
    <row r="9" spans="1:8" x14ac:dyDescent="0.25">
      <c r="A9" s="2">
        <v>1</v>
      </c>
      <c r="B9" s="2">
        <v>2</v>
      </c>
      <c r="C9" s="2">
        <v>3</v>
      </c>
      <c r="D9" s="2">
        <v>4</v>
      </c>
      <c r="E9" s="2">
        <v>5</v>
      </c>
      <c r="F9" s="2">
        <v>6</v>
      </c>
      <c r="G9" s="2">
        <v>7</v>
      </c>
      <c r="H9" s="2">
        <v>8</v>
      </c>
    </row>
    <row r="10" spans="1:8" x14ac:dyDescent="0.25">
      <c r="A10" s="240" t="str">
        <f>'пр 2 к ПП2'!A10:M10</f>
        <v>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v>
      </c>
      <c r="B10" s="241"/>
      <c r="C10" s="241"/>
      <c r="D10" s="241"/>
      <c r="E10" s="241"/>
      <c r="F10" s="241"/>
      <c r="G10" s="241"/>
      <c r="H10" s="242"/>
    </row>
    <row r="11" spans="1:8" ht="33.75" customHeight="1" x14ac:dyDescent="0.25">
      <c r="A11" s="240" t="str">
        <f>'пр 2 к ПП2'!A11:M11</f>
        <v>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v>
      </c>
      <c r="B11" s="241"/>
      <c r="C11" s="241"/>
      <c r="D11" s="241"/>
      <c r="E11" s="241"/>
      <c r="F11" s="241"/>
      <c r="G11" s="241"/>
      <c r="H11" s="242"/>
    </row>
    <row r="12" spans="1:8" ht="80.25" customHeight="1" x14ac:dyDescent="0.25">
      <c r="A12" s="2" t="s">
        <v>3</v>
      </c>
      <c r="B12" s="43" t="s">
        <v>93</v>
      </c>
      <c r="C12" s="2" t="s">
        <v>137</v>
      </c>
      <c r="D12" s="2" t="s">
        <v>63</v>
      </c>
      <c r="E12" s="125" t="s">
        <v>285</v>
      </c>
      <c r="F12" s="4" t="s">
        <v>285</v>
      </c>
      <c r="G12" s="4" t="s">
        <v>285</v>
      </c>
      <c r="H12" s="4" t="s">
        <v>285</v>
      </c>
    </row>
    <row r="13" spans="1:8" s="167" customFormat="1" ht="80.25" customHeight="1" x14ac:dyDescent="0.25">
      <c r="A13" s="201" t="s">
        <v>64</v>
      </c>
      <c r="B13" s="208" t="s">
        <v>223</v>
      </c>
      <c r="C13" s="201" t="s">
        <v>137</v>
      </c>
      <c r="D13" s="201" t="s">
        <v>63</v>
      </c>
      <c r="E13" s="209" t="s">
        <v>244</v>
      </c>
      <c r="F13" s="210">
        <v>0</v>
      </c>
      <c r="G13" s="210">
        <v>0</v>
      </c>
      <c r="H13" s="210">
        <v>0</v>
      </c>
    </row>
    <row r="14" spans="1:8" x14ac:dyDescent="0.25">
      <c r="A14" s="2"/>
      <c r="B14" s="9"/>
      <c r="C14" s="2"/>
      <c r="D14" s="2"/>
      <c r="E14" s="3"/>
      <c r="F14" s="3"/>
      <c r="G14" s="3"/>
      <c r="H14" s="3"/>
    </row>
    <row r="15" spans="1:8" ht="18.75" x14ac:dyDescent="0.25">
      <c r="A15" s="19"/>
    </row>
    <row r="18" spans="5:5" x14ac:dyDescent="0.25">
      <c r="E18" s="44"/>
    </row>
  </sheetData>
  <mergeCells count="10">
    <mergeCell ref="E1:H1"/>
    <mergeCell ref="A10:H10"/>
    <mergeCell ref="A11:H11"/>
    <mergeCell ref="A4:H4"/>
    <mergeCell ref="A5:H5"/>
    <mergeCell ref="A7:A8"/>
    <mergeCell ref="B7:B8"/>
    <mergeCell ref="C7:C8"/>
    <mergeCell ref="D7:D8"/>
    <mergeCell ref="E7:H7"/>
  </mergeCells>
  <pageMargins left="0.78740157480314965" right="0.78740157480314965" top="1.1811023622047245" bottom="0.39370078740157483" header="0.31496062992125984" footer="0.31496062992125984"/>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S16"/>
  <sheetViews>
    <sheetView view="pageBreakPreview" topLeftCell="C4" zoomScaleNormal="70" zoomScaleSheetLayoutView="100" workbookViewId="0">
      <selection activeCell="H15" sqref="H15"/>
    </sheetView>
  </sheetViews>
  <sheetFormatPr defaultRowHeight="18.75" x14ac:dyDescent="0.25"/>
  <cols>
    <col min="1" max="1" width="4.75" style="19" customWidth="1"/>
    <col min="2" max="2" width="49.625" style="59" customWidth="1"/>
    <col min="3" max="3" width="18.5" style="59" customWidth="1"/>
    <col min="4" max="5" width="7.375" style="59" customWidth="1"/>
    <col min="6" max="6" width="17.75" style="59" customWidth="1"/>
    <col min="7" max="7" width="5.75" style="59" customWidth="1"/>
    <col min="8" max="8" width="13.125" style="59" customWidth="1"/>
    <col min="9" max="11" width="13.75" style="59" bestFit="1" customWidth="1"/>
    <col min="12" max="12" width="20" style="59" customWidth="1"/>
    <col min="13" max="13" width="24.5" style="59" customWidth="1"/>
    <col min="14" max="16384" width="9" style="59"/>
  </cols>
  <sheetData>
    <row r="1" spans="1:19" ht="57" customHeight="1" x14ac:dyDescent="0.25">
      <c r="L1" s="225" t="s">
        <v>121</v>
      </c>
      <c r="M1" s="225"/>
    </row>
    <row r="4" spans="1:19" x14ac:dyDescent="0.25">
      <c r="A4" s="227" t="s">
        <v>1</v>
      </c>
      <c r="B4" s="227"/>
      <c r="C4" s="227"/>
      <c r="D4" s="227"/>
      <c r="E4" s="227"/>
      <c r="F4" s="227"/>
      <c r="G4" s="227"/>
      <c r="H4" s="227"/>
      <c r="I4" s="227"/>
      <c r="J4" s="227"/>
      <c r="K4" s="227"/>
      <c r="L4" s="227"/>
      <c r="M4" s="227"/>
    </row>
    <row r="5" spans="1:19" x14ac:dyDescent="0.25">
      <c r="A5" s="227" t="s">
        <v>122</v>
      </c>
      <c r="B5" s="227"/>
      <c r="C5" s="227"/>
      <c r="D5" s="227"/>
      <c r="E5" s="227"/>
      <c r="F5" s="227"/>
      <c r="G5" s="227"/>
      <c r="H5" s="227"/>
      <c r="I5" s="227"/>
      <c r="J5" s="227"/>
      <c r="K5" s="227"/>
      <c r="L5" s="227"/>
      <c r="M5" s="227"/>
    </row>
    <row r="7" spans="1:19" s="55" customFormat="1" ht="32.25" customHeight="1" x14ac:dyDescent="0.25">
      <c r="A7" s="226" t="s">
        <v>19</v>
      </c>
      <c r="B7" s="226" t="s">
        <v>49</v>
      </c>
      <c r="C7" s="226" t="s">
        <v>26</v>
      </c>
      <c r="D7" s="226" t="s">
        <v>24</v>
      </c>
      <c r="E7" s="226"/>
      <c r="F7" s="226"/>
      <c r="G7" s="226"/>
      <c r="H7" s="243" t="s">
        <v>50</v>
      </c>
      <c r="I7" s="244"/>
      <c r="J7" s="244"/>
      <c r="K7" s="244"/>
      <c r="L7" s="245"/>
      <c r="M7" s="226" t="s">
        <v>51</v>
      </c>
    </row>
    <row r="8" spans="1:19" s="55" customFormat="1" ht="85.5" customHeight="1" x14ac:dyDescent="0.25">
      <c r="A8" s="226"/>
      <c r="B8" s="226"/>
      <c r="C8" s="226"/>
      <c r="D8" s="2" t="s">
        <v>26</v>
      </c>
      <c r="E8" s="2" t="s">
        <v>27</v>
      </c>
      <c r="F8" s="2" t="s">
        <v>28</v>
      </c>
      <c r="G8" s="2" t="s">
        <v>29</v>
      </c>
      <c r="H8" s="136">
        <v>2022</v>
      </c>
      <c r="I8" s="152">
        <v>2023</v>
      </c>
      <c r="J8" s="152">
        <v>2024</v>
      </c>
      <c r="K8" s="152">
        <v>2025</v>
      </c>
      <c r="L8" s="2" t="s">
        <v>52</v>
      </c>
      <c r="M8" s="226"/>
    </row>
    <row r="9" spans="1:19" s="55" customFormat="1" ht="15.75" x14ac:dyDescent="0.25">
      <c r="A9" s="2">
        <v>1</v>
      </c>
      <c r="B9" s="2">
        <v>2</v>
      </c>
      <c r="C9" s="2">
        <v>3</v>
      </c>
      <c r="D9" s="2">
        <v>4</v>
      </c>
      <c r="E9" s="2">
        <v>5</v>
      </c>
      <c r="F9" s="2">
        <v>6</v>
      </c>
      <c r="G9" s="2">
        <v>7</v>
      </c>
      <c r="H9" s="136">
        <v>8</v>
      </c>
      <c r="I9" s="136">
        <v>9</v>
      </c>
      <c r="J9" s="136">
        <v>10</v>
      </c>
      <c r="K9" s="136">
        <v>11</v>
      </c>
      <c r="L9" s="136">
        <v>12</v>
      </c>
      <c r="M9" s="136">
        <v>13</v>
      </c>
    </row>
    <row r="10" spans="1:19" s="69" customFormat="1" ht="29.25" customHeight="1" x14ac:dyDescent="0.25">
      <c r="A10" s="246" t="s">
        <v>124</v>
      </c>
      <c r="B10" s="247"/>
      <c r="C10" s="247"/>
      <c r="D10" s="247"/>
      <c r="E10" s="247"/>
      <c r="F10" s="247"/>
      <c r="G10" s="247"/>
      <c r="H10" s="247"/>
      <c r="I10" s="247"/>
      <c r="J10" s="247"/>
      <c r="K10" s="247"/>
      <c r="L10" s="247"/>
      <c r="M10" s="249"/>
    </row>
    <row r="11" spans="1:19" s="69" customFormat="1" ht="19.5" customHeight="1" x14ac:dyDescent="0.25">
      <c r="A11" s="246" t="s">
        <v>123</v>
      </c>
      <c r="B11" s="247"/>
      <c r="C11" s="247"/>
      <c r="D11" s="247"/>
      <c r="E11" s="247"/>
      <c r="F11" s="247"/>
      <c r="G11" s="247"/>
      <c r="H11" s="247"/>
      <c r="I11" s="247"/>
      <c r="J11" s="247"/>
      <c r="K11" s="247"/>
      <c r="L11" s="247"/>
      <c r="M11" s="249"/>
    </row>
    <row r="12" spans="1:19" s="55" customFormat="1" ht="69.75" customHeight="1" x14ac:dyDescent="0.25">
      <c r="A12" s="2" t="s">
        <v>3</v>
      </c>
      <c r="B12" s="24" t="s">
        <v>191</v>
      </c>
      <c r="C12" s="9" t="s">
        <v>72</v>
      </c>
      <c r="D12" s="2">
        <v>242</v>
      </c>
      <c r="E12" s="61" t="s">
        <v>119</v>
      </c>
      <c r="F12" s="2">
        <v>1120081660</v>
      </c>
      <c r="G12" s="2">
        <v>121</v>
      </c>
      <c r="H12" s="70">
        <v>269.78111000000001</v>
      </c>
      <c r="I12" s="70">
        <v>269.78100000000001</v>
      </c>
      <c r="J12" s="70">
        <v>269.78100000000001</v>
      </c>
      <c r="K12" s="70">
        <v>269.78100000000001</v>
      </c>
      <c r="L12" s="70">
        <f>SUM(H12:K12)</f>
        <v>1079.12411</v>
      </c>
      <c r="M12" s="229" t="s">
        <v>287</v>
      </c>
    </row>
    <row r="13" spans="1:19" s="55" customFormat="1" ht="64.5" customHeight="1" x14ac:dyDescent="0.25">
      <c r="A13" s="159"/>
      <c r="B13" s="24" t="s">
        <v>191</v>
      </c>
      <c r="C13" s="161" t="s">
        <v>72</v>
      </c>
      <c r="D13" s="159">
        <v>242</v>
      </c>
      <c r="E13" s="61" t="s">
        <v>119</v>
      </c>
      <c r="F13" s="159">
        <v>1120081660</v>
      </c>
      <c r="G13" s="159">
        <v>129</v>
      </c>
      <c r="H13" s="70">
        <v>81.473889999999997</v>
      </c>
      <c r="I13" s="70">
        <v>81.473889999999997</v>
      </c>
      <c r="J13" s="70">
        <v>81.473889999999997</v>
      </c>
      <c r="K13" s="70">
        <v>81.473889999999997</v>
      </c>
      <c r="L13" s="70">
        <f>SUM(H13:K13)</f>
        <v>325.89555999999999</v>
      </c>
      <c r="M13" s="250"/>
    </row>
    <row r="14" spans="1:19" s="55" customFormat="1" ht="39" customHeight="1" x14ac:dyDescent="0.25">
      <c r="A14" s="2" t="s">
        <v>64</v>
      </c>
      <c r="B14" s="24" t="s">
        <v>191</v>
      </c>
      <c r="C14" s="9" t="s">
        <v>61</v>
      </c>
      <c r="D14" s="2">
        <v>241</v>
      </c>
      <c r="E14" s="2">
        <v>1403</v>
      </c>
      <c r="F14" s="2">
        <v>1120081660</v>
      </c>
      <c r="G14" s="2">
        <v>540</v>
      </c>
      <c r="H14" s="70">
        <v>2836.6413600000001</v>
      </c>
      <c r="I14" s="70">
        <v>1124.2650000000001</v>
      </c>
      <c r="J14" s="70">
        <v>1124.2650000000001</v>
      </c>
      <c r="K14" s="70">
        <v>1124.2650000000001</v>
      </c>
      <c r="L14" s="70">
        <f>SUM(H14:K14)</f>
        <v>6209.4363600000006</v>
      </c>
      <c r="M14" s="230"/>
    </row>
    <row r="15" spans="1:19" s="168" customFormat="1" ht="66.75" customHeight="1" x14ac:dyDescent="0.25">
      <c r="A15" s="201" t="s">
        <v>66</v>
      </c>
      <c r="B15" s="211" t="s">
        <v>228</v>
      </c>
      <c r="C15" s="207" t="s">
        <v>61</v>
      </c>
      <c r="D15" s="201">
        <v>242</v>
      </c>
      <c r="E15" s="212" t="s">
        <v>62</v>
      </c>
      <c r="F15" s="201">
        <v>1120083660</v>
      </c>
      <c r="G15" s="201">
        <v>814</v>
      </c>
      <c r="H15" s="213">
        <v>20</v>
      </c>
      <c r="I15" s="214">
        <v>0</v>
      </c>
      <c r="J15" s="214">
        <v>0</v>
      </c>
      <c r="K15" s="214">
        <v>0</v>
      </c>
      <c r="L15" s="214">
        <f>SUM(H15:K15)</f>
        <v>20</v>
      </c>
      <c r="M15" s="215" t="s">
        <v>245</v>
      </c>
      <c r="N15" s="216"/>
      <c r="O15" s="216"/>
      <c r="P15" s="216"/>
      <c r="Q15" s="216"/>
      <c r="R15" s="216"/>
      <c r="S15" s="216"/>
    </row>
    <row r="16" spans="1:19" s="74" customFormat="1" x14ac:dyDescent="0.25">
      <c r="A16" s="71"/>
      <c r="B16" s="72" t="s">
        <v>82</v>
      </c>
      <c r="C16" s="71" t="s">
        <v>31</v>
      </c>
      <c r="D16" s="71" t="s">
        <v>31</v>
      </c>
      <c r="E16" s="71" t="s">
        <v>31</v>
      </c>
      <c r="F16" s="71" t="s">
        <v>31</v>
      </c>
      <c r="G16" s="71" t="s">
        <v>31</v>
      </c>
      <c r="H16" s="73">
        <f>SUM(H12:H15)</f>
        <v>3207.8963600000002</v>
      </c>
      <c r="I16" s="73">
        <f>SUM(I12:I15)</f>
        <v>1475.51989</v>
      </c>
      <c r="J16" s="73">
        <f>SUM(J12:J14)</f>
        <v>1475.51989</v>
      </c>
      <c r="K16" s="73">
        <f>SUM(K12:K14)</f>
        <v>1475.51989</v>
      </c>
      <c r="L16" s="73">
        <f>SUM(H16:K16)</f>
        <v>7634.4560299999994</v>
      </c>
      <c r="M16" s="71" t="s">
        <v>31</v>
      </c>
    </row>
  </sheetData>
  <autoFilter ref="A7:M14">
    <filterColumn colId="3" showButton="0"/>
    <filterColumn colId="4" showButton="0"/>
    <filterColumn colId="5" showButton="0"/>
    <filterColumn colId="8" showButton="0"/>
    <filterColumn colId="9" showButton="0"/>
    <filterColumn colId="10" showButton="0"/>
  </autoFilter>
  <mergeCells count="12">
    <mergeCell ref="A10:M10"/>
    <mergeCell ref="H7:L7"/>
    <mergeCell ref="M12:M14"/>
    <mergeCell ref="A11:M11"/>
    <mergeCell ref="L1:M1"/>
    <mergeCell ref="A4:M4"/>
    <mergeCell ref="A5:M5"/>
    <mergeCell ref="A7:A8"/>
    <mergeCell ref="B7:B8"/>
    <mergeCell ref="C7:C8"/>
    <mergeCell ref="D7:G7"/>
    <mergeCell ref="M7:M8"/>
  </mergeCells>
  <pageMargins left="0.78740157480314965" right="0.78740157480314965" top="1.1811023622047245" bottom="0.39370078740157483" header="0.31496062992125984" footer="0.31496062992125984"/>
  <pageSetup paperSize="9" scale="57" fitToHeight="0" orientation="landscape" r:id="rId1"/>
  <colBreaks count="1" manualBreakCount="1">
    <brk id="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12"/>
  <sheetViews>
    <sheetView view="pageBreakPreview" zoomScale="115" zoomScaleNormal="100" zoomScaleSheetLayoutView="115" workbookViewId="0">
      <selection activeCell="E13" sqref="E13"/>
    </sheetView>
  </sheetViews>
  <sheetFormatPr defaultRowHeight="15.75" x14ac:dyDescent="0.25"/>
  <cols>
    <col min="1" max="1" width="5.375" style="17" customWidth="1"/>
    <col min="2" max="2" width="42.125" style="18" customWidth="1"/>
    <col min="3" max="3" width="11.5" style="17" customWidth="1"/>
    <col min="4" max="4" width="14.875" style="18" customWidth="1"/>
    <col min="5" max="5" width="12.875" style="18" customWidth="1"/>
    <col min="6" max="8" width="12" style="18" customWidth="1"/>
    <col min="9" max="16384" width="9" style="18"/>
  </cols>
  <sheetData>
    <row r="1" spans="1:8" ht="57.75" customHeight="1" x14ac:dyDescent="0.25">
      <c r="E1" s="225" t="s">
        <v>185</v>
      </c>
      <c r="F1" s="225"/>
      <c r="G1" s="225"/>
      <c r="H1" s="225"/>
    </row>
    <row r="2" spans="1:8" ht="18.75" x14ac:dyDescent="0.25">
      <c r="A2" s="19"/>
    </row>
    <row r="3" spans="1:8" ht="18.75" x14ac:dyDescent="0.25">
      <c r="A3" s="19"/>
    </row>
    <row r="4" spans="1:8" ht="18.75" x14ac:dyDescent="0.25">
      <c r="A4" s="227" t="s">
        <v>1</v>
      </c>
      <c r="B4" s="227"/>
      <c r="C4" s="227"/>
      <c r="D4" s="227"/>
      <c r="E4" s="227"/>
      <c r="F4" s="227"/>
      <c r="G4" s="227"/>
      <c r="H4" s="227"/>
    </row>
    <row r="5" spans="1:8" ht="48" customHeight="1" x14ac:dyDescent="0.25">
      <c r="A5" s="239" t="s">
        <v>186</v>
      </c>
      <c r="B5" s="227"/>
      <c r="C5" s="227"/>
      <c r="D5" s="227"/>
      <c r="E5" s="227"/>
      <c r="F5" s="227"/>
      <c r="G5" s="227"/>
      <c r="H5" s="227"/>
    </row>
    <row r="6" spans="1:8" ht="18.75" x14ac:dyDescent="0.25">
      <c r="A6" s="19"/>
    </row>
    <row r="7" spans="1:8" x14ac:dyDescent="0.25">
      <c r="A7" s="226" t="s">
        <v>19</v>
      </c>
      <c r="B7" s="226" t="s">
        <v>46</v>
      </c>
      <c r="C7" s="226" t="s">
        <v>2</v>
      </c>
      <c r="D7" s="226" t="s">
        <v>47</v>
      </c>
      <c r="E7" s="226" t="s">
        <v>48</v>
      </c>
      <c r="F7" s="226"/>
      <c r="G7" s="226"/>
      <c r="H7" s="226"/>
    </row>
    <row r="8" spans="1:8" x14ac:dyDescent="0.25">
      <c r="A8" s="226"/>
      <c r="B8" s="226"/>
      <c r="C8" s="226"/>
      <c r="D8" s="226"/>
      <c r="E8" s="160" t="s">
        <v>231</v>
      </c>
      <c r="F8" s="160" t="s">
        <v>239</v>
      </c>
      <c r="G8" s="160" t="s">
        <v>240</v>
      </c>
      <c r="H8" s="160" t="s">
        <v>59</v>
      </c>
    </row>
    <row r="9" spans="1:8" x14ac:dyDescent="0.25">
      <c r="A9" s="2">
        <v>1</v>
      </c>
      <c r="B9" s="2">
        <v>2</v>
      </c>
      <c r="C9" s="2">
        <v>3</v>
      </c>
      <c r="D9" s="2">
        <v>4</v>
      </c>
      <c r="E9" s="2">
        <v>5</v>
      </c>
      <c r="F9" s="2">
        <v>6</v>
      </c>
      <c r="G9" s="2">
        <v>7</v>
      </c>
      <c r="H9" s="2">
        <v>8</v>
      </c>
    </row>
    <row r="10" spans="1:8" x14ac:dyDescent="0.25">
      <c r="A10" s="251" t="s">
        <v>139</v>
      </c>
      <c r="B10" s="251"/>
      <c r="C10" s="251"/>
      <c r="D10" s="251"/>
      <c r="E10" s="251"/>
      <c r="F10" s="251"/>
      <c r="G10" s="251"/>
      <c r="H10" s="251"/>
    </row>
    <row r="11" spans="1:8" ht="32.25" customHeight="1" x14ac:dyDescent="0.25">
      <c r="A11" s="251" t="str">
        <f>'пр 2 к ПП3'!A11:M11</f>
        <v>Задача. 1. Повышение уровня пожарной безопасности, в жилом секторе населения проживающего на территории Туруханского района</v>
      </c>
      <c r="B11" s="251"/>
      <c r="C11" s="251"/>
      <c r="D11" s="251"/>
      <c r="E11" s="251"/>
      <c r="F11" s="251"/>
      <c r="G11" s="251"/>
      <c r="H11" s="251"/>
    </row>
    <row r="12" spans="1:8" s="53" customFormat="1" ht="47.25" customHeight="1" x14ac:dyDescent="0.25">
      <c r="A12" s="2" t="s">
        <v>3</v>
      </c>
      <c r="B12" s="52" t="s">
        <v>132</v>
      </c>
      <c r="C12" s="2" t="s">
        <v>140</v>
      </c>
      <c r="D12" s="2" t="s">
        <v>141</v>
      </c>
      <c r="E12" s="15">
        <f>-F18</f>
        <v>0</v>
      </c>
      <c r="F12" s="4" t="s">
        <v>198</v>
      </c>
      <c r="G12" s="4" t="s">
        <v>198</v>
      </c>
      <c r="H12" s="4" t="s">
        <v>198</v>
      </c>
    </row>
  </sheetData>
  <mergeCells count="10">
    <mergeCell ref="E1:H1"/>
    <mergeCell ref="A10:H10"/>
    <mergeCell ref="A11:H11"/>
    <mergeCell ref="A4:H4"/>
    <mergeCell ref="A5:H5"/>
    <mergeCell ref="A7:A8"/>
    <mergeCell ref="B7:B8"/>
    <mergeCell ref="C7:C8"/>
    <mergeCell ref="D7:D8"/>
    <mergeCell ref="E7:H7"/>
  </mergeCells>
  <pageMargins left="0.78740157480314965" right="0.78740157480314965" top="1.1811023622047245" bottom="0.39370078740157483" header="0.31496062992125984" footer="0.31496062992125984"/>
  <pageSetup paperSize="9" scale="9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16"/>
  <sheetViews>
    <sheetView view="pageBreakPreview" zoomScaleNormal="85" zoomScaleSheetLayoutView="100" workbookViewId="0">
      <selection activeCell="B22" sqref="B22"/>
    </sheetView>
  </sheetViews>
  <sheetFormatPr defaultRowHeight="18.75" outlineLevelRow="1" x14ac:dyDescent="0.25"/>
  <cols>
    <col min="1" max="1" width="4.75" style="19" customWidth="1"/>
    <col min="2" max="2" width="49.625" style="59" customWidth="1"/>
    <col min="3" max="3" width="18.5" style="59" customWidth="1"/>
    <col min="4" max="5" width="7.375" style="59" customWidth="1"/>
    <col min="6" max="6" width="17.75" style="59" customWidth="1"/>
    <col min="7" max="7" width="5.75" style="59" customWidth="1"/>
    <col min="8" max="8" width="12.5" style="59" customWidth="1"/>
    <col min="9" max="11" width="13.75" style="59" bestFit="1" customWidth="1"/>
    <col min="12" max="12" width="20" style="59" customWidth="1"/>
    <col min="13" max="13" width="24.5" style="59" customWidth="1"/>
    <col min="14" max="16384" width="9" style="59"/>
  </cols>
  <sheetData>
    <row r="1" spans="1:13" ht="70.5" customHeight="1" x14ac:dyDescent="0.25">
      <c r="K1" s="225" t="s">
        <v>128</v>
      </c>
      <c r="L1" s="225"/>
      <c r="M1" s="225"/>
    </row>
    <row r="4" spans="1:13" x14ac:dyDescent="0.25">
      <c r="A4" s="227" t="s">
        <v>1</v>
      </c>
      <c r="B4" s="227"/>
      <c r="C4" s="227"/>
      <c r="D4" s="227"/>
      <c r="E4" s="227"/>
      <c r="F4" s="227"/>
      <c r="G4" s="227"/>
      <c r="H4" s="227"/>
      <c r="I4" s="227"/>
      <c r="J4" s="227"/>
      <c r="K4" s="227"/>
      <c r="L4" s="227"/>
      <c r="M4" s="227"/>
    </row>
    <row r="5" spans="1:13" x14ac:dyDescent="0.25">
      <c r="A5" s="227" t="s">
        <v>129</v>
      </c>
      <c r="B5" s="227"/>
      <c r="C5" s="227"/>
      <c r="D5" s="227"/>
      <c r="E5" s="227"/>
      <c r="F5" s="227"/>
      <c r="G5" s="227"/>
      <c r="H5" s="227"/>
      <c r="I5" s="227"/>
      <c r="J5" s="227"/>
      <c r="K5" s="227"/>
      <c r="L5" s="227"/>
      <c r="M5" s="227"/>
    </row>
    <row r="7" spans="1:13" s="55" customFormat="1" ht="15.75" customHeight="1" x14ac:dyDescent="0.25">
      <c r="A7" s="226" t="s">
        <v>19</v>
      </c>
      <c r="B7" s="226" t="s">
        <v>49</v>
      </c>
      <c r="C7" s="226" t="s">
        <v>26</v>
      </c>
      <c r="D7" s="226" t="s">
        <v>24</v>
      </c>
      <c r="E7" s="226"/>
      <c r="F7" s="226"/>
      <c r="G7" s="226"/>
      <c r="H7" s="243" t="s">
        <v>50</v>
      </c>
      <c r="I7" s="244"/>
      <c r="J7" s="244"/>
      <c r="K7" s="244"/>
      <c r="L7" s="245"/>
      <c r="M7" s="226" t="s">
        <v>51</v>
      </c>
    </row>
    <row r="8" spans="1:13" s="55" customFormat="1" ht="93" customHeight="1" x14ac:dyDescent="0.25">
      <c r="A8" s="226"/>
      <c r="B8" s="226"/>
      <c r="C8" s="226"/>
      <c r="D8" s="2" t="s">
        <v>26</v>
      </c>
      <c r="E8" s="2" t="s">
        <v>27</v>
      </c>
      <c r="F8" s="2" t="s">
        <v>28</v>
      </c>
      <c r="G8" s="2" t="s">
        <v>29</v>
      </c>
      <c r="H8" s="136">
        <v>2022</v>
      </c>
      <c r="I8" s="2">
        <v>2023</v>
      </c>
      <c r="J8" s="2">
        <v>2024</v>
      </c>
      <c r="K8" s="2">
        <v>2025</v>
      </c>
      <c r="L8" s="2" t="s">
        <v>52</v>
      </c>
      <c r="M8" s="226"/>
    </row>
    <row r="9" spans="1:13" s="55" customFormat="1" ht="15.75" x14ac:dyDescent="0.25">
      <c r="A9" s="2">
        <v>1</v>
      </c>
      <c r="B9" s="2">
        <v>2</v>
      </c>
      <c r="C9" s="2">
        <v>3</v>
      </c>
      <c r="D9" s="2">
        <v>4</v>
      </c>
      <c r="E9" s="2">
        <v>5</v>
      </c>
      <c r="F9" s="2">
        <v>6</v>
      </c>
      <c r="G9" s="2">
        <v>7</v>
      </c>
      <c r="H9" s="136">
        <v>8</v>
      </c>
      <c r="I9" s="136">
        <v>9</v>
      </c>
      <c r="J9" s="136">
        <v>10</v>
      </c>
      <c r="K9" s="136">
        <v>11</v>
      </c>
      <c r="L9" s="136">
        <v>12</v>
      </c>
      <c r="M9" s="136">
        <v>13</v>
      </c>
    </row>
    <row r="10" spans="1:13" s="69" customFormat="1" ht="25.5" customHeight="1" x14ac:dyDescent="0.25">
      <c r="A10" s="252" t="s">
        <v>130</v>
      </c>
      <c r="B10" s="253"/>
      <c r="C10" s="253"/>
      <c r="D10" s="253"/>
      <c r="E10" s="253"/>
      <c r="F10" s="253"/>
      <c r="G10" s="253"/>
      <c r="H10" s="253"/>
      <c r="I10" s="253"/>
      <c r="J10" s="253"/>
      <c r="K10" s="253"/>
      <c r="L10" s="253"/>
      <c r="M10" s="254"/>
    </row>
    <row r="11" spans="1:13" s="69" customFormat="1" ht="15.75" x14ac:dyDescent="0.25">
      <c r="A11" s="252" t="s">
        <v>131</v>
      </c>
      <c r="B11" s="253"/>
      <c r="C11" s="253"/>
      <c r="D11" s="253"/>
      <c r="E11" s="253"/>
      <c r="F11" s="253"/>
      <c r="G11" s="253"/>
      <c r="H11" s="253"/>
      <c r="I11" s="253"/>
      <c r="J11" s="253"/>
      <c r="K11" s="253"/>
      <c r="L11" s="253"/>
      <c r="M11" s="254"/>
    </row>
    <row r="12" spans="1:13" s="80" customFormat="1" ht="78.75" outlineLevel="1" x14ac:dyDescent="0.25">
      <c r="A12" s="2" t="s">
        <v>3</v>
      </c>
      <c r="B12" s="75" t="s">
        <v>132</v>
      </c>
      <c r="C12" s="76" t="s">
        <v>72</v>
      </c>
      <c r="D12" s="77">
        <v>242</v>
      </c>
      <c r="E12" s="78" t="s">
        <v>62</v>
      </c>
      <c r="F12" s="78" t="s">
        <v>133</v>
      </c>
      <c r="G12" s="77">
        <v>323</v>
      </c>
      <c r="H12" s="222">
        <v>0</v>
      </c>
      <c r="I12" s="3">
        <v>400</v>
      </c>
      <c r="J12" s="3">
        <v>400</v>
      </c>
      <c r="K12" s="3">
        <v>400</v>
      </c>
      <c r="L12" s="79">
        <f>SUM(H12:K12)</f>
        <v>1200</v>
      </c>
      <c r="M12" s="183" t="s">
        <v>134</v>
      </c>
    </row>
    <row r="13" spans="1:13" s="82" customFormat="1" x14ac:dyDescent="0.25">
      <c r="A13" s="71"/>
      <c r="B13" s="72" t="s">
        <v>82</v>
      </c>
      <c r="C13" s="71" t="s">
        <v>31</v>
      </c>
      <c r="D13" s="71" t="s">
        <v>31</v>
      </c>
      <c r="E13" s="71" t="s">
        <v>31</v>
      </c>
      <c r="F13" s="71" t="s">
        <v>31</v>
      </c>
      <c r="G13" s="71" t="s">
        <v>31</v>
      </c>
      <c r="H13" s="223">
        <f>SUM(H12)</f>
        <v>0</v>
      </c>
      <c r="I13" s="81">
        <f>SUM(I12)</f>
        <v>400</v>
      </c>
      <c r="J13" s="81">
        <f>SUM(J12)</f>
        <v>400</v>
      </c>
      <c r="K13" s="81">
        <f>SUM(K12)</f>
        <v>400</v>
      </c>
      <c r="L13" s="81">
        <f>SUM(H13:K13)</f>
        <v>1200</v>
      </c>
      <c r="M13" s="184"/>
    </row>
    <row r="15" spans="1:13" x14ac:dyDescent="0.25">
      <c r="I15" s="67">
        <f t="shared" ref="I15:L16" si="0">I12/1000</f>
        <v>0.4</v>
      </c>
      <c r="J15" s="67">
        <f t="shared" si="0"/>
        <v>0.4</v>
      </c>
      <c r="K15" s="67">
        <f t="shared" si="0"/>
        <v>0.4</v>
      </c>
      <c r="L15" s="67">
        <f t="shared" si="0"/>
        <v>1.2</v>
      </c>
    </row>
    <row r="16" spans="1:13" x14ac:dyDescent="0.25">
      <c r="I16" s="67">
        <f t="shared" si="0"/>
        <v>0.4</v>
      </c>
      <c r="J16" s="67">
        <f t="shared" si="0"/>
        <v>0.4</v>
      </c>
      <c r="K16" s="67">
        <f t="shared" si="0"/>
        <v>0.4</v>
      </c>
      <c r="L16" s="67">
        <f t="shared" si="0"/>
        <v>1.2</v>
      </c>
    </row>
  </sheetData>
  <autoFilter ref="A7:M11">
    <filterColumn colId="3" showButton="0"/>
    <filterColumn colId="4" showButton="0"/>
    <filterColumn colId="5" showButton="0"/>
    <filterColumn colId="8" showButton="0"/>
    <filterColumn colId="9" showButton="0"/>
    <filterColumn colId="10" showButton="0"/>
  </autoFilter>
  <mergeCells count="11">
    <mergeCell ref="K1:M1"/>
    <mergeCell ref="A11:M11"/>
    <mergeCell ref="A10:M10"/>
    <mergeCell ref="A4:M4"/>
    <mergeCell ref="A5:M5"/>
    <mergeCell ref="A7:A8"/>
    <mergeCell ref="B7:B8"/>
    <mergeCell ref="C7:C8"/>
    <mergeCell ref="D7:G7"/>
    <mergeCell ref="M7:M8"/>
    <mergeCell ref="H7:L7"/>
  </mergeCells>
  <pageMargins left="0.78740157480314965" right="0.78740157480314965" top="1.1811023622047245" bottom="0.39370078740157483" header="0.31496062992125984" footer="0.31496062992125984"/>
  <pageSetup paperSize="9" scale="57" fitToHeight="0" orientation="landscape" r:id="rId1"/>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Normal="100" workbookViewId="0">
      <selection activeCell="B15" sqref="B15"/>
    </sheetView>
  </sheetViews>
  <sheetFormatPr defaultRowHeight="15.75" x14ac:dyDescent="0.25"/>
  <cols>
    <col min="1" max="1" width="8.25" style="17" customWidth="1"/>
    <col min="2" max="2" width="57.375" style="18" customWidth="1"/>
    <col min="3" max="3" width="11.5" style="17" customWidth="1"/>
    <col min="4" max="4" width="14.875" style="18" customWidth="1"/>
    <col min="5" max="5" width="12.875" style="18" customWidth="1"/>
    <col min="6" max="8" width="12" style="18" customWidth="1"/>
    <col min="9" max="16384" width="9" style="18"/>
  </cols>
  <sheetData>
    <row r="1" spans="1:8" ht="80.25" customHeight="1" x14ac:dyDescent="0.25">
      <c r="E1" s="225" t="s">
        <v>161</v>
      </c>
      <c r="F1" s="225"/>
      <c r="G1" s="225"/>
      <c r="H1" s="225"/>
    </row>
    <row r="2" spans="1:8" ht="18.75" x14ac:dyDescent="0.25">
      <c r="A2" s="19"/>
    </row>
    <row r="3" spans="1:8" ht="18.75" x14ac:dyDescent="0.25">
      <c r="A3" s="19"/>
    </row>
    <row r="4" spans="1:8" ht="18.75" x14ac:dyDescent="0.25">
      <c r="A4" s="227" t="s">
        <v>1</v>
      </c>
      <c r="B4" s="227"/>
      <c r="C4" s="227"/>
      <c r="D4" s="227"/>
      <c r="E4" s="227"/>
      <c r="F4" s="227"/>
      <c r="G4" s="227"/>
      <c r="H4" s="227"/>
    </row>
    <row r="5" spans="1:8" ht="48" customHeight="1" x14ac:dyDescent="0.25">
      <c r="A5" s="239" t="s">
        <v>162</v>
      </c>
      <c r="B5" s="227"/>
      <c r="C5" s="227"/>
      <c r="D5" s="227"/>
      <c r="E5" s="227"/>
      <c r="F5" s="227"/>
      <c r="G5" s="227"/>
      <c r="H5" s="227"/>
    </row>
    <row r="6" spans="1:8" ht="18.75" x14ac:dyDescent="0.25">
      <c r="A6" s="19"/>
    </row>
    <row r="7" spans="1:8" x14ac:dyDescent="0.25">
      <c r="A7" s="226" t="s">
        <v>19</v>
      </c>
      <c r="B7" s="226" t="s">
        <v>46</v>
      </c>
      <c r="C7" s="226" t="s">
        <v>2</v>
      </c>
      <c r="D7" s="226" t="s">
        <v>47</v>
      </c>
      <c r="E7" s="226" t="s">
        <v>48</v>
      </c>
      <c r="F7" s="226"/>
      <c r="G7" s="226"/>
      <c r="H7" s="226"/>
    </row>
    <row r="8" spans="1:8" x14ac:dyDescent="0.25">
      <c r="A8" s="226"/>
      <c r="B8" s="226"/>
      <c r="C8" s="226"/>
      <c r="D8" s="226"/>
      <c r="E8" s="160" t="s">
        <v>231</v>
      </c>
      <c r="F8" s="160" t="s">
        <v>239</v>
      </c>
      <c r="G8" s="160" t="s">
        <v>240</v>
      </c>
      <c r="H8" s="160" t="s">
        <v>59</v>
      </c>
    </row>
    <row r="9" spans="1:8" x14ac:dyDescent="0.25">
      <c r="A9" s="2">
        <v>1</v>
      </c>
      <c r="B9" s="2">
        <v>2</v>
      </c>
      <c r="C9" s="2">
        <v>3</v>
      </c>
      <c r="D9" s="2">
        <v>4</v>
      </c>
      <c r="E9" s="2">
        <v>5</v>
      </c>
      <c r="F9" s="2">
        <v>6</v>
      </c>
      <c r="G9" s="2">
        <v>7</v>
      </c>
      <c r="H9" s="2">
        <v>8</v>
      </c>
    </row>
    <row r="10" spans="1:8" ht="45" customHeight="1" x14ac:dyDescent="0.25">
      <c r="A10" s="251" t="str">
        <f>'пр 2 к ПП4'!A10:M10</f>
        <v>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v>
      </c>
      <c r="B10" s="251"/>
      <c r="C10" s="251"/>
      <c r="D10" s="251"/>
      <c r="E10" s="251"/>
      <c r="F10" s="251"/>
      <c r="G10" s="251"/>
      <c r="H10" s="251"/>
    </row>
    <row r="11" spans="1:8" ht="45" customHeight="1" x14ac:dyDescent="0.25">
      <c r="A11" s="251" t="str">
        <f>'пр 2 к ПП4'!A11:M11</f>
        <v>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v>
      </c>
      <c r="B11" s="251"/>
      <c r="C11" s="251"/>
      <c r="D11" s="251"/>
      <c r="E11" s="251"/>
      <c r="F11" s="251"/>
      <c r="G11" s="251"/>
      <c r="H11" s="251"/>
    </row>
    <row r="12" spans="1:8" s="55" customFormat="1" ht="66.75" customHeight="1" x14ac:dyDescent="0.25">
      <c r="A12" s="54" t="s">
        <v>3</v>
      </c>
      <c r="B12" s="9" t="str">
        <f>'пр 2 к ПП4'!M12</f>
        <v>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v>
      </c>
      <c r="C12" s="152" t="s">
        <v>87</v>
      </c>
      <c r="D12" s="2" t="s">
        <v>63</v>
      </c>
      <c r="E12" s="5">
        <v>97</v>
      </c>
      <c r="F12" s="5">
        <v>97</v>
      </c>
      <c r="G12" s="5">
        <v>97</v>
      </c>
      <c r="H12" s="124" t="s">
        <v>227</v>
      </c>
    </row>
    <row r="13" spans="1:8" s="55" customFormat="1" ht="69.75" customHeight="1" x14ac:dyDescent="0.25">
      <c r="A13" s="54" t="s">
        <v>64</v>
      </c>
      <c r="B13" s="10" t="s">
        <v>109</v>
      </c>
      <c r="C13" s="2" t="s">
        <v>137</v>
      </c>
      <c r="D13" s="2" t="s">
        <v>63</v>
      </c>
      <c r="E13" s="5">
        <v>117</v>
      </c>
      <c r="F13" s="5">
        <v>117</v>
      </c>
      <c r="G13" s="5">
        <v>117</v>
      </c>
      <c r="H13" s="5">
        <v>130</v>
      </c>
    </row>
    <row r="14" spans="1:8" s="55" customFormat="1" ht="63" x14ac:dyDescent="0.25">
      <c r="A14" s="54" t="s">
        <v>66</v>
      </c>
      <c r="B14" s="9" t="str">
        <f>'пр 2 к ПП4'!B25</f>
        <v>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v>
      </c>
      <c r="C14" s="2" t="s">
        <v>160</v>
      </c>
      <c r="D14" s="2" t="s">
        <v>63</v>
      </c>
      <c r="E14" s="11">
        <v>140</v>
      </c>
      <c r="F14" s="11">
        <v>100</v>
      </c>
      <c r="G14" s="11">
        <v>87</v>
      </c>
      <c r="H14" s="11">
        <v>100</v>
      </c>
    </row>
    <row r="15" spans="1:8" s="55" customFormat="1" ht="63" x14ac:dyDescent="0.25">
      <c r="A15" s="54" t="s">
        <v>67</v>
      </c>
      <c r="B15" s="9" t="str">
        <f>'пр 2 к ПП4'!B26</f>
        <v>Предоставление лекарственных и медицинских средств для оказания первичной медицинской помощи охотникам (рыбакам) промысловым из числа коренных малочисленных народов Севера</v>
      </c>
      <c r="C15" s="2" t="s">
        <v>137</v>
      </c>
      <c r="D15" s="2" t="s">
        <v>63</v>
      </c>
      <c r="E15" s="5">
        <v>67</v>
      </c>
      <c r="F15" s="5">
        <v>45</v>
      </c>
      <c r="G15" s="5">
        <v>44</v>
      </c>
      <c r="H15" s="5">
        <v>75</v>
      </c>
    </row>
    <row r="16" spans="1:8" s="55" customFormat="1" ht="63" x14ac:dyDescent="0.25">
      <c r="A16" s="54" t="s">
        <v>166</v>
      </c>
      <c r="B16" s="9" t="str">
        <f>'пр 2 к ПП4'!B30</f>
        <v>Предоставление ежемесячных социальных выплат охотникам (рыбакам) промысловым из числа  коренных малочисленных народов Севера с учетом почтовых расходов или расходов кредитных организаций</v>
      </c>
      <c r="C16" s="2" t="s">
        <v>137</v>
      </c>
      <c r="D16" s="2" t="s">
        <v>63</v>
      </c>
      <c r="E16" s="5">
        <v>110</v>
      </c>
      <c r="F16" s="5">
        <v>120</v>
      </c>
      <c r="G16" s="5">
        <v>120</v>
      </c>
      <c r="H16" s="5">
        <v>126</v>
      </c>
    </row>
    <row r="17" spans="1:8" s="55" customFormat="1" ht="63" x14ac:dyDescent="0.25">
      <c r="A17" s="54" t="s">
        <v>167</v>
      </c>
      <c r="B17" s="9" t="str">
        <f>'пр 2 к ПП4'!B32</f>
        <v>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v>
      </c>
      <c r="C17" s="2" t="s">
        <v>138</v>
      </c>
      <c r="D17" s="2" t="s">
        <v>63</v>
      </c>
      <c r="E17" s="5">
        <v>807</v>
      </c>
      <c r="F17" s="5">
        <v>807</v>
      </c>
      <c r="G17" s="5">
        <v>807</v>
      </c>
      <c r="H17" s="5">
        <v>807</v>
      </c>
    </row>
    <row r="18" spans="1:8" s="55" customFormat="1" ht="63" x14ac:dyDescent="0.25">
      <c r="A18" s="2" t="s">
        <v>168</v>
      </c>
      <c r="B18" s="9" t="str">
        <f>'пр 2 к ПП4'!B34</f>
        <v>Предоставление товарно-материальных ценностей лицам из числа коренных малочисленных народов Севера</v>
      </c>
      <c r="C18" s="2" t="s">
        <v>137</v>
      </c>
      <c r="D18" s="2" t="s">
        <v>63</v>
      </c>
      <c r="E18" s="56">
        <v>55</v>
      </c>
      <c r="F18" s="56">
        <v>38</v>
      </c>
      <c r="G18" s="5">
        <v>36</v>
      </c>
      <c r="H18" s="5">
        <v>36</v>
      </c>
    </row>
    <row r="19" spans="1:8" s="55" customFormat="1" ht="141.75" x14ac:dyDescent="0.25">
      <c r="A19" s="2" t="s">
        <v>169</v>
      </c>
      <c r="B19" s="9" t="str">
        <f>'пр 2 к ПП4'!B36</f>
        <v>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v>
      </c>
      <c r="C19" s="2" t="s">
        <v>137</v>
      </c>
      <c r="D19" s="2" t="s">
        <v>63</v>
      </c>
      <c r="E19" s="5">
        <v>14</v>
      </c>
      <c r="F19" s="57">
        <v>19</v>
      </c>
      <c r="G19" s="57">
        <v>19</v>
      </c>
      <c r="H19" s="57">
        <v>17</v>
      </c>
    </row>
    <row r="20" spans="1:8" s="55" customFormat="1" ht="63" x14ac:dyDescent="0.25">
      <c r="A20" s="2" t="s">
        <v>170</v>
      </c>
      <c r="B20" s="9" t="str">
        <f>'пр 2 к ПП4'!B37</f>
        <v>Организация и проведение праздников  День рыбака, День реки в Туруханском районе.</v>
      </c>
      <c r="C20" s="2" t="s">
        <v>137</v>
      </c>
      <c r="D20" s="2" t="s">
        <v>63</v>
      </c>
      <c r="E20" s="5">
        <v>990</v>
      </c>
      <c r="F20" s="5">
        <v>990</v>
      </c>
      <c r="G20" s="5">
        <v>990</v>
      </c>
      <c r="H20" s="5">
        <v>110</v>
      </c>
    </row>
    <row r="21" spans="1:8" s="55" customFormat="1" ht="94.5" x14ac:dyDescent="0.25">
      <c r="A21" s="2" t="s">
        <v>171</v>
      </c>
      <c r="B21" s="9" t="str">
        <f>'пр 2 к ПП4'!B38</f>
        <v>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v>
      </c>
      <c r="C21" s="2" t="s">
        <v>163</v>
      </c>
      <c r="D21" s="2" t="s">
        <v>63</v>
      </c>
      <c r="E21" s="58">
        <v>18</v>
      </c>
      <c r="F21" s="58">
        <v>17</v>
      </c>
      <c r="G21" s="58">
        <v>16</v>
      </c>
      <c r="H21" s="58">
        <v>21</v>
      </c>
    </row>
  </sheetData>
  <mergeCells count="10">
    <mergeCell ref="E1:H1"/>
    <mergeCell ref="A10:H10"/>
    <mergeCell ref="A11:H11"/>
    <mergeCell ref="A4:H4"/>
    <mergeCell ref="A5:H5"/>
    <mergeCell ref="A7:A8"/>
    <mergeCell ref="B7:B8"/>
    <mergeCell ref="C7:C8"/>
    <mergeCell ref="D7:D8"/>
    <mergeCell ref="E7:H7"/>
  </mergeCells>
  <pageMargins left="0.78740157480314965" right="0.78740157480314965" top="1.1811023622047245" bottom="0.39370078740157483" header="0.31496062992125984" footer="0.31496062992125984"/>
  <pageSetup paperSize="9" scale="8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47"/>
  <sheetViews>
    <sheetView tabSelected="1" view="pageBreakPreview" topLeftCell="A34" zoomScaleNormal="100" zoomScaleSheetLayoutView="100" workbookViewId="0">
      <selection activeCell="H26" sqref="H26"/>
    </sheetView>
  </sheetViews>
  <sheetFormatPr defaultRowHeight="18.75" x14ac:dyDescent="0.25"/>
  <cols>
    <col min="1" max="1" width="5.625" style="59" customWidth="1"/>
    <col min="2" max="2" width="49.625" style="59" customWidth="1"/>
    <col min="3" max="3" width="27" style="59" customWidth="1"/>
    <col min="4" max="5" width="7.375" style="59" customWidth="1"/>
    <col min="6" max="6" width="17.75" style="59" customWidth="1"/>
    <col min="7" max="7" width="5.75" style="59" customWidth="1"/>
    <col min="8" max="8" width="14.625" style="59" customWidth="1"/>
    <col min="9" max="9" width="16.625" style="59" bestFit="1" customWidth="1"/>
    <col min="10" max="10" width="13.75" style="59" bestFit="1" customWidth="1"/>
    <col min="11" max="11" width="15.5" style="59" bestFit="1" customWidth="1"/>
    <col min="12" max="12" width="16.125" style="59" customWidth="1"/>
    <col min="13" max="13" width="30.875" style="100" customWidth="1"/>
    <col min="14" max="16384" width="9" style="59"/>
  </cols>
  <sheetData>
    <row r="1" spans="1:13" ht="84" customHeight="1" x14ac:dyDescent="0.25">
      <c r="A1" s="83"/>
      <c r="B1" s="83" t="s">
        <v>192</v>
      </c>
      <c r="C1" s="83"/>
      <c r="D1" s="83"/>
      <c r="E1" s="83"/>
      <c r="F1" s="83" t="s">
        <v>193</v>
      </c>
      <c r="G1" s="83"/>
      <c r="H1" s="83"/>
      <c r="I1" s="83"/>
      <c r="J1" s="83"/>
      <c r="K1" s="83"/>
      <c r="L1" s="264" t="s">
        <v>187</v>
      </c>
      <c r="M1" s="264"/>
    </row>
    <row r="2" spans="1:13" x14ac:dyDescent="0.25">
      <c r="A2" s="84"/>
      <c r="B2" s="83"/>
      <c r="C2" s="83"/>
      <c r="D2" s="83"/>
      <c r="E2" s="83"/>
      <c r="F2" s="83"/>
      <c r="G2" s="83"/>
      <c r="H2" s="83"/>
      <c r="I2" s="83"/>
      <c r="J2" s="83"/>
      <c r="K2" s="83"/>
      <c r="L2" s="83"/>
      <c r="M2" s="83"/>
    </row>
    <row r="3" spans="1:13" x14ac:dyDescent="0.25">
      <c r="A3" s="84"/>
      <c r="B3" s="83"/>
      <c r="C3" s="83"/>
      <c r="D3" s="83"/>
      <c r="E3" s="83"/>
      <c r="F3" s="83"/>
      <c r="G3" s="83"/>
      <c r="H3" s="83"/>
      <c r="I3" s="83"/>
      <c r="J3" s="83"/>
      <c r="K3" s="83"/>
      <c r="L3" s="83"/>
      <c r="M3" s="83"/>
    </row>
    <row r="4" spans="1:13" x14ac:dyDescent="0.25">
      <c r="A4" s="265" t="s">
        <v>1</v>
      </c>
      <c r="B4" s="265"/>
      <c r="C4" s="265"/>
      <c r="D4" s="265"/>
      <c r="E4" s="265"/>
      <c r="F4" s="265"/>
      <c r="G4" s="265"/>
      <c r="H4" s="265"/>
      <c r="I4" s="265"/>
      <c r="J4" s="265"/>
      <c r="K4" s="265"/>
      <c r="L4" s="265"/>
      <c r="M4" s="265"/>
    </row>
    <row r="5" spans="1:13" x14ac:dyDescent="0.25">
      <c r="A5" s="265" t="s">
        <v>104</v>
      </c>
      <c r="B5" s="265"/>
      <c r="C5" s="265"/>
      <c r="D5" s="265"/>
      <c r="E5" s="265"/>
      <c r="F5" s="265"/>
      <c r="G5" s="265"/>
      <c r="H5" s="265"/>
      <c r="I5" s="265"/>
      <c r="J5" s="265"/>
      <c r="K5" s="265"/>
      <c r="L5" s="265"/>
      <c r="M5" s="265"/>
    </row>
    <row r="6" spans="1:13" x14ac:dyDescent="0.25">
      <c r="A6" s="85"/>
      <c r="M6" s="82"/>
    </row>
    <row r="7" spans="1:13" s="55" customFormat="1" ht="15.75" x14ac:dyDescent="0.25">
      <c r="A7" s="226" t="s">
        <v>19</v>
      </c>
      <c r="B7" s="226" t="s">
        <v>49</v>
      </c>
      <c r="C7" s="226" t="s">
        <v>26</v>
      </c>
      <c r="D7" s="226" t="s">
        <v>24</v>
      </c>
      <c r="E7" s="226"/>
      <c r="F7" s="226"/>
      <c r="G7" s="226"/>
      <c r="H7" s="136"/>
      <c r="I7" s="226" t="s">
        <v>50</v>
      </c>
      <c r="J7" s="226"/>
      <c r="K7" s="226"/>
      <c r="L7" s="226"/>
      <c r="M7" s="230" t="s">
        <v>51</v>
      </c>
    </row>
    <row r="8" spans="1:13" s="55" customFormat="1" ht="93" customHeight="1" x14ac:dyDescent="0.25">
      <c r="A8" s="226"/>
      <c r="B8" s="226"/>
      <c r="C8" s="226"/>
      <c r="D8" s="2" t="s">
        <v>26</v>
      </c>
      <c r="E8" s="2" t="s">
        <v>27</v>
      </c>
      <c r="F8" s="2" t="s">
        <v>28</v>
      </c>
      <c r="G8" s="2" t="s">
        <v>29</v>
      </c>
      <c r="H8" s="136">
        <v>2022</v>
      </c>
      <c r="I8" s="2">
        <v>2023</v>
      </c>
      <c r="J8" s="2">
        <v>2024</v>
      </c>
      <c r="K8" s="2">
        <v>2025</v>
      </c>
      <c r="L8" s="2" t="s">
        <v>52</v>
      </c>
      <c r="M8" s="226"/>
    </row>
    <row r="9" spans="1:13" s="55" customFormat="1" ht="15.75" x14ac:dyDescent="0.25">
      <c r="A9" s="2">
        <v>1</v>
      </c>
      <c r="B9" s="2">
        <v>2</v>
      </c>
      <c r="C9" s="2">
        <v>3</v>
      </c>
      <c r="D9" s="2">
        <v>4</v>
      </c>
      <c r="E9" s="2">
        <v>5</v>
      </c>
      <c r="F9" s="2">
        <v>6</v>
      </c>
      <c r="G9" s="2">
        <v>7</v>
      </c>
      <c r="H9" s="138">
        <v>8</v>
      </c>
      <c r="I9" s="138">
        <v>9</v>
      </c>
      <c r="J9" s="138">
        <v>10</v>
      </c>
      <c r="K9" s="138">
        <v>11</v>
      </c>
      <c r="L9" s="138">
        <v>12</v>
      </c>
      <c r="M9" s="138">
        <v>13</v>
      </c>
    </row>
    <row r="10" spans="1:13" s="69" customFormat="1" ht="35.25" customHeight="1" x14ac:dyDescent="0.25">
      <c r="A10" s="258" t="s">
        <v>125</v>
      </c>
      <c r="B10" s="259"/>
      <c r="C10" s="259"/>
      <c r="D10" s="259"/>
      <c r="E10" s="259"/>
      <c r="F10" s="259"/>
      <c r="G10" s="259"/>
      <c r="H10" s="259"/>
      <c r="I10" s="259"/>
      <c r="J10" s="259"/>
      <c r="K10" s="259"/>
      <c r="L10" s="259"/>
      <c r="M10" s="260"/>
    </row>
    <row r="11" spans="1:13" s="69" customFormat="1" ht="46.5" customHeight="1" x14ac:dyDescent="0.25">
      <c r="A11" s="258" t="s">
        <v>126</v>
      </c>
      <c r="B11" s="259"/>
      <c r="C11" s="259"/>
      <c r="D11" s="259"/>
      <c r="E11" s="259"/>
      <c r="F11" s="259"/>
      <c r="G11" s="259"/>
      <c r="H11" s="259"/>
      <c r="I11" s="259"/>
      <c r="J11" s="259"/>
      <c r="K11" s="259"/>
      <c r="L11" s="259"/>
      <c r="M11" s="260"/>
    </row>
    <row r="12" spans="1:13" s="80" customFormat="1" ht="47.25" x14ac:dyDescent="0.25">
      <c r="A12" s="86" t="s">
        <v>3</v>
      </c>
      <c r="B12" s="87" t="s">
        <v>105</v>
      </c>
      <c r="C12" s="88" t="s">
        <v>72</v>
      </c>
      <c r="D12" s="89">
        <v>242</v>
      </c>
      <c r="E12" s="90" t="s">
        <v>106</v>
      </c>
      <c r="F12" s="13">
        <v>1140080460</v>
      </c>
      <c r="G12" s="89">
        <v>121</v>
      </c>
      <c r="H12" s="143">
        <v>24993.273000000001</v>
      </c>
      <c r="I12" s="224">
        <v>18123.101999999999</v>
      </c>
      <c r="J12" s="224">
        <v>18123.101999999999</v>
      </c>
      <c r="K12" s="224">
        <v>18123.101999999999</v>
      </c>
      <c r="L12" s="150">
        <f>I12+J12+K12+H12</f>
        <v>79362.578999999998</v>
      </c>
      <c r="M12" s="261" t="s">
        <v>127</v>
      </c>
    </row>
    <row r="13" spans="1:13" s="80" customFormat="1" ht="47.25" x14ac:dyDescent="0.25">
      <c r="A13" s="86" t="s">
        <v>64</v>
      </c>
      <c r="B13" s="87" t="s">
        <v>105</v>
      </c>
      <c r="C13" s="88" t="s">
        <v>72</v>
      </c>
      <c r="D13" s="89">
        <v>242</v>
      </c>
      <c r="E13" s="90" t="s">
        <v>106</v>
      </c>
      <c r="F13" s="13">
        <v>1140080460</v>
      </c>
      <c r="G13" s="89">
        <v>122</v>
      </c>
      <c r="H13" s="143">
        <v>1328.6059</v>
      </c>
      <c r="I13" s="92">
        <v>1570.104</v>
      </c>
      <c r="J13" s="92">
        <v>1570.104</v>
      </c>
      <c r="K13" s="92">
        <v>1570.104</v>
      </c>
      <c r="L13" s="150">
        <f>I13+J13+K13+H13</f>
        <v>6038.9179000000004</v>
      </c>
      <c r="M13" s="262"/>
    </row>
    <row r="14" spans="1:13" s="80" customFormat="1" ht="47.25" x14ac:dyDescent="0.25">
      <c r="A14" s="86" t="s">
        <v>66</v>
      </c>
      <c r="B14" s="87" t="s">
        <v>105</v>
      </c>
      <c r="C14" s="88" t="s">
        <v>72</v>
      </c>
      <c r="D14" s="89">
        <v>242</v>
      </c>
      <c r="E14" s="90" t="s">
        <v>106</v>
      </c>
      <c r="F14" s="13">
        <v>1140080460</v>
      </c>
      <c r="G14" s="89">
        <v>129</v>
      </c>
      <c r="H14" s="143">
        <v>7389.6310000000003</v>
      </c>
      <c r="I14" s="92">
        <v>5473.2049999999999</v>
      </c>
      <c r="J14" s="92">
        <v>5473.2049999999999</v>
      </c>
      <c r="K14" s="92">
        <v>5473.2049999999999</v>
      </c>
      <c r="L14" s="150">
        <f>I14+J14+K14+H14</f>
        <v>23809.245999999999</v>
      </c>
      <c r="M14" s="262"/>
    </row>
    <row r="15" spans="1:13" s="80" customFormat="1" ht="47.25" x14ac:dyDescent="0.25">
      <c r="A15" s="86" t="s">
        <v>67</v>
      </c>
      <c r="B15" s="87" t="s">
        <v>105</v>
      </c>
      <c r="C15" s="88" t="s">
        <v>72</v>
      </c>
      <c r="D15" s="89">
        <v>242</v>
      </c>
      <c r="E15" s="90" t="s">
        <v>106</v>
      </c>
      <c r="F15" s="13">
        <v>1140080460</v>
      </c>
      <c r="G15" s="89">
        <v>244</v>
      </c>
      <c r="H15" s="143">
        <v>19690.34894</v>
      </c>
      <c r="I15" s="92">
        <v>8093.2520000000004</v>
      </c>
      <c r="J15" s="92">
        <v>8093.2520000000004</v>
      </c>
      <c r="K15" s="92">
        <v>8093.2520000000004</v>
      </c>
      <c r="L15" s="150">
        <f>I15+J15+K15+H15</f>
        <v>43970.104940000005</v>
      </c>
      <c r="M15" s="262"/>
    </row>
    <row r="16" spans="1:13" s="80" customFormat="1" ht="47.25" x14ac:dyDescent="0.25">
      <c r="A16" s="86" t="s">
        <v>166</v>
      </c>
      <c r="B16" s="87" t="s">
        <v>105</v>
      </c>
      <c r="C16" s="154" t="s">
        <v>72</v>
      </c>
      <c r="D16" s="153">
        <v>242</v>
      </c>
      <c r="E16" s="90" t="s">
        <v>106</v>
      </c>
      <c r="F16" s="13">
        <v>1140080460</v>
      </c>
      <c r="G16" s="153">
        <v>247</v>
      </c>
      <c r="H16" s="143">
        <v>6389.98333</v>
      </c>
      <c r="I16" s="92">
        <v>7494.1578</v>
      </c>
      <c r="J16" s="92">
        <v>7494.1578</v>
      </c>
      <c r="K16" s="92">
        <v>7494.1578</v>
      </c>
      <c r="L16" s="150">
        <f>I16+J16+K16+H16</f>
        <v>28872.456729999998</v>
      </c>
      <c r="M16" s="262"/>
    </row>
    <row r="17" spans="1:22" s="80" customFormat="1" ht="47.25" x14ac:dyDescent="0.25">
      <c r="A17" s="86" t="s">
        <v>166</v>
      </c>
      <c r="B17" s="116" t="s">
        <v>105</v>
      </c>
      <c r="C17" s="146" t="s">
        <v>72</v>
      </c>
      <c r="D17" s="35">
        <v>242</v>
      </c>
      <c r="E17" s="117" t="s">
        <v>106</v>
      </c>
      <c r="F17" s="118">
        <v>1140080460</v>
      </c>
      <c r="G17" s="35">
        <v>852</v>
      </c>
      <c r="H17" s="144">
        <v>0.6</v>
      </c>
      <c r="I17" s="147">
        <v>0</v>
      </c>
      <c r="J17" s="147">
        <v>0</v>
      </c>
      <c r="K17" s="147">
        <v>0</v>
      </c>
      <c r="L17" s="150">
        <f>H17+I17+J17+K17</f>
        <v>0.6</v>
      </c>
      <c r="M17" s="262"/>
    </row>
    <row r="18" spans="1:22" s="80" customFormat="1" ht="47.25" x14ac:dyDescent="0.25">
      <c r="A18" s="86" t="s">
        <v>167</v>
      </c>
      <c r="B18" s="116" t="s">
        <v>105</v>
      </c>
      <c r="C18" s="105" t="s">
        <v>72</v>
      </c>
      <c r="D18" s="35">
        <v>242</v>
      </c>
      <c r="E18" s="117" t="s">
        <v>106</v>
      </c>
      <c r="F18" s="118">
        <v>1140080460</v>
      </c>
      <c r="G18" s="35">
        <v>853</v>
      </c>
      <c r="H18" s="144">
        <v>0</v>
      </c>
      <c r="I18" s="119">
        <v>15</v>
      </c>
      <c r="J18" s="119">
        <v>15</v>
      </c>
      <c r="K18" s="119">
        <v>15</v>
      </c>
      <c r="L18" s="150">
        <f t="shared" ref="L18:L40" si="0">I18+J18+K18+H18</f>
        <v>45</v>
      </c>
      <c r="M18" s="262"/>
    </row>
    <row r="19" spans="1:22" s="114" customFormat="1" ht="50.25" customHeight="1" x14ac:dyDescent="0.25">
      <c r="A19" s="86" t="s">
        <v>167</v>
      </c>
      <c r="B19" s="93" t="s">
        <v>108</v>
      </c>
      <c r="C19" s="108" t="s">
        <v>72</v>
      </c>
      <c r="D19" s="107">
        <v>242</v>
      </c>
      <c r="E19" s="90" t="s">
        <v>62</v>
      </c>
      <c r="F19" s="13">
        <v>1140075410</v>
      </c>
      <c r="G19" s="107">
        <v>121</v>
      </c>
      <c r="H19" s="143">
        <v>2752.252</v>
      </c>
      <c r="I19" s="92">
        <v>2360</v>
      </c>
      <c r="J19" s="92">
        <v>2410.6999999999998</v>
      </c>
      <c r="K19" s="92">
        <v>2410.6999999999998</v>
      </c>
      <c r="L19" s="150">
        <f t="shared" si="0"/>
        <v>9933.652</v>
      </c>
      <c r="M19" s="262"/>
    </row>
    <row r="20" spans="1:22" s="114" customFormat="1" ht="48.75" customHeight="1" x14ac:dyDescent="0.25">
      <c r="A20" s="86" t="s">
        <v>168</v>
      </c>
      <c r="B20" s="93" t="s">
        <v>108</v>
      </c>
      <c r="C20" s="108" t="s">
        <v>72</v>
      </c>
      <c r="D20" s="107">
        <v>242</v>
      </c>
      <c r="E20" s="90" t="s">
        <v>62</v>
      </c>
      <c r="F20" s="13">
        <v>1140075410</v>
      </c>
      <c r="G20" s="107">
        <v>122</v>
      </c>
      <c r="H20" s="143">
        <v>107.48099999999999</v>
      </c>
      <c r="I20" s="92">
        <v>317.20400000000001</v>
      </c>
      <c r="J20" s="92">
        <v>250</v>
      </c>
      <c r="K20" s="92">
        <v>250</v>
      </c>
      <c r="L20" s="150">
        <f t="shared" si="0"/>
        <v>924.68499999999995</v>
      </c>
      <c r="M20" s="262"/>
    </row>
    <row r="21" spans="1:22" s="80" customFormat="1" ht="50.25" customHeight="1" x14ac:dyDescent="0.25">
      <c r="A21" s="86" t="s">
        <v>169</v>
      </c>
      <c r="B21" s="120" t="s">
        <v>108</v>
      </c>
      <c r="C21" s="106" t="s">
        <v>72</v>
      </c>
      <c r="D21" s="37">
        <v>242</v>
      </c>
      <c r="E21" s="121" t="s">
        <v>62</v>
      </c>
      <c r="F21" s="122">
        <v>1140075410</v>
      </c>
      <c r="G21" s="37">
        <v>129</v>
      </c>
      <c r="H21" s="221">
        <v>833.548</v>
      </c>
      <c r="I21" s="123">
        <v>713.89599999999996</v>
      </c>
      <c r="J21" s="123">
        <v>730.4</v>
      </c>
      <c r="K21" s="123">
        <v>730.4</v>
      </c>
      <c r="L21" s="150">
        <f t="shared" si="0"/>
        <v>3008.2439999999997</v>
      </c>
      <c r="M21" s="263"/>
    </row>
    <row r="22" spans="1:22" s="80" customFormat="1" ht="77.25" customHeight="1" x14ac:dyDescent="0.25">
      <c r="A22" s="86" t="s">
        <v>170</v>
      </c>
      <c r="B22" s="93" t="s">
        <v>108</v>
      </c>
      <c r="C22" s="88" t="s">
        <v>72</v>
      </c>
      <c r="D22" s="89">
        <v>242</v>
      </c>
      <c r="E22" s="90" t="s">
        <v>62</v>
      </c>
      <c r="F22" s="13">
        <v>1140075410</v>
      </c>
      <c r="G22" s="89">
        <v>244</v>
      </c>
      <c r="H22" s="143">
        <v>142.51900000000001</v>
      </c>
      <c r="I22" s="92">
        <v>0</v>
      </c>
      <c r="J22" s="92">
        <v>0</v>
      </c>
      <c r="K22" s="92">
        <v>0</v>
      </c>
      <c r="L22" s="220">
        <f>H22+I22+J22+K22</f>
        <v>142.51900000000001</v>
      </c>
      <c r="M22" s="91" t="s">
        <v>127</v>
      </c>
    </row>
    <row r="23" spans="1:22" s="80" customFormat="1" ht="54" customHeight="1" x14ac:dyDescent="0.25">
      <c r="A23" s="86" t="s">
        <v>171</v>
      </c>
      <c r="B23" s="93" t="s">
        <v>109</v>
      </c>
      <c r="C23" s="88" t="s">
        <v>72</v>
      </c>
      <c r="D23" s="89">
        <v>242</v>
      </c>
      <c r="E23" s="90" t="s">
        <v>234</v>
      </c>
      <c r="F23" s="13">
        <v>1140028410</v>
      </c>
      <c r="G23" s="89">
        <v>244</v>
      </c>
      <c r="H23" s="143">
        <v>60.082000000000001</v>
      </c>
      <c r="I23" s="92">
        <v>96.67</v>
      </c>
      <c r="J23" s="92">
        <v>96.67</v>
      </c>
      <c r="K23" s="92">
        <v>96.67</v>
      </c>
      <c r="L23" s="150">
        <f t="shared" si="0"/>
        <v>350.09199999999998</v>
      </c>
      <c r="M23" s="257" t="s">
        <v>265</v>
      </c>
    </row>
    <row r="24" spans="1:22" s="80" customFormat="1" ht="54" customHeight="1" x14ac:dyDescent="0.25">
      <c r="A24" s="86" t="s">
        <v>199</v>
      </c>
      <c r="B24" s="93" t="s">
        <v>109</v>
      </c>
      <c r="C24" s="88" t="s">
        <v>72</v>
      </c>
      <c r="D24" s="89">
        <v>242</v>
      </c>
      <c r="E24" s="90" t="s">
        <v>234</v>
      </c>
      <c r="F24" s="13">
        <v>1140028410</v>
      </c>
      <c r="G24" s="89">
        <v>321</v>
      </c>
      <c r="H24" s="143">
        <v>2057.1179999999999</v>
      </c>
      <c r="I24" s="92">
        <v>2057.1179999999999</v>
      </c>
      <c r="J24" s="92">
        <v>2057.1179999999999</v>
      </c>
      <c r="K24" s="92">
        <v>2057.1179999999999</v>
      </c>
      <c r="L24" s="150">
        <f t="shared" si="0"/>
        <v>8228.4719999999998</v>
      </c>
      <c r="M24" s="257"/>
    </row>
    <row r="25" spans="1:22" s="80" customFormat="1" ht="64.5" customHeight="1" x14ac:dyDescent="0.25">
      <c r="A25" s="86" t="s">
        <v>200</v>
      </c>
      <c r="B25" s="93" t="s">
        <v>110</v>
      </c>
      <c r="C25" s="88" t="s">
        <v>72</v>
      </c>
      <c r="D25" s="89">
        <v>242</v>
      </c>
      <c r="E25" s="90" t="s">
        <v>234</v>
      </c>
      <c r="F25" s="13">
        <v>1140028420</v>
      </c>
      <c r="G25" s="89">
        <v>321</v>
      </c>
      <c r="H25" s="143">
        <v>2428.5</v>
      </c>
      <c r="I25" s="92">
        <v>1403.3</v>
      </c>
      <c r="J25" s="92">
        <v>1403.3</v>
      </c>
      <c r="K25" s="92">
        <v>1403.3</v>
      </c>
      <c r="L25" s="150">
        <f t="shared" si="0"/>
        <v>6638.4</v>
      </c>
      <c r="M25" s="91" t="s">
        <v>165</v>
      </c>
    </row>
    <row r="26" spans="1:22" s="80" customFormat="1" ht="81" customHeight="1" x14ac:dyDescent="0.25">
      <c r="A26" s="86" t="s">
        <v>201</v>
      </c>
      <c r="B26" s="93" t="s">
        <v>211</v>
      </c>
      <c r="C26" s="88" t="s">
        <v>72</v>
      </c>
      <c r="D26" s="89">
        <v>242</v>
      </c>
      <c r="E26" s="90" t="s">
        <v>234</v>
      </c>
      <c r="F26" s="13">
        <v>1140028430</v>
      </c>
      <c r="G26" s="89">
        <v>323</v>
      </c>
      <c r="H26" s="143">
        <v>337.8</v>
      </c>
      <c r="I26" s="92">
        <v>142.1</v>
      </c>
      <c r="J26" s="92">
        <v>142.1</v>
      </c>
      <c r="K26" s="92">
        <v>142.1</v>
      </c>
      <c r="L26" s="150">
        <f t="shared" si="0"/>
        <v>764.09999999999991</v>
      </c>
      <c r="M26" s="14" t="s">
        <v>260</v>
      </c>
      <c r="V26" s="94"/>
    </row>
    <row r="27" spans="1:22" s="80" customFormat="1" ht="45.75" customHeight="1" x14ac:dyDescent="0.25">
      <c r="A27" s="86" t="s">
        <v>202</v>
      </c>
      <c r="B27" s="93" t="s">
        <v>212</v>
      </c>
      <c r="C27" s="88" t="s">
        <v>72</v>
      </c>
      <c r="D27" s="89">
        <v>242</v>
      </c>
      <c r="E27" s="90" t="s">
        <v>234</v>
      </c>
      <c r="F27" s="13">
        <v>1140028440</v>
      </c>
      <c r="G27" s="89">
        <v>244</v>
      </c>
      <c r="H27" s="143">
        <v>121.5</v>
      </c>
      <c r="I27" s="92">
        <v>162.5</v>
      </c>
      <c r="J27" s="92">
        <v>162.5</v>
      </c>
      <c r="K27" s="92">
        <v>162.5</v>
      </c>
      <c r="L27" s="150">
        <f t="shared" si="0"/>
        <v>609</v>
      </c>
      <c r="M27" s="255" t="s">
        <v>218</v>
      </c>
      <c r="V27" s="94"/>
    </row>
    <row r="28" spans="1:22" s="80" customFormat="1" ht="45.75" customHeight="1" x14ac:dyDescent="0.25">
      <c r="A28" s="86" t="s">
        <v>203</v>
      </c>
      <c r="B28" s="93" t="s">
        <v>212</v>
      </c>
      <c r="C28" s="88" t="s">
        <v>72</v>
      </c>
      <c r="D28" s="89">
        <v>242</v>
      </c>
      <c r="E28" s="90" t="s">
        <v>234</v>
      </c>
      <c r="F28" s="13">
        <v>1140028440</v>
      </c>
      <c r="G28" s="89">
        <v>321</v>
      </c>
      <c r="H28" s="143">
        <v>2813.5</v>
      </c>
      <c r="I28" s="92">
        <v>4590</v>
      </c>
      <c r="J28" s="92">
        <v>4590</v>
      </c>
      <c r="K28" s="92">
        <v>4590</v>
      </c>
      <c r="L28" s="150">
        <f t="shared" si="0"/>
        <v>16583.5</v>
      </c>
      <c r="M28" s="256"/>
      <c r="V28" s="94"/>
    </row>
    <row r="29" spans="1:22" s="80" customFormat="1" ht="48" customHeight="1" x14ac:dyDescent="0.25">
      <c r="A29" s="86" t="s">
        <v>204</v>
      </c>
      <c r="B29" s="157" t="s">
        <v>241</v>
      </c>
      <c r="C29" s="154" t="s">
        <v>72</v>
      </c>
      <c r="D29" s="153">
        <v>242</v>
      </c>
      <c r="E29" s="90" t="s">
        <v>234</v>
      </c>
      <c r="F29" s="13">
        <v>1140075400</v>
      </c>
      <c r="G29" s="153">
        <v>323</v>
      </c>
      <c r="H29" s="143">
        <v>98.4</v>
      </c>
      <c r="I29" s="92">
        <v>103.7</v>
      </c>
      <c r="J29" s="92">
        <v>103.7</v>
      </c>
      <c r="K29" s="92">
        <v>103.7</v>
      </c>
      <c r="L29" s="150">
        <f t="shared" si="0"/>
        <v>409.5</v>
      </c>
      <c r="M29" s="155" t="s">
        <v>242</v>
      </c>
    </row>
    <row r="30" spans="1:22" s="80" customFormat="1" ht="90" customHeight="1" x14ac:dyDescent="0.25">
      <c r="A30" s="86" t="s">
        <v>204</v>
      </c>
      <c r="B30" s="93" t="s">
        <v>213</v>
      </c>
      <c r="C30" s="88" t="s">
        <v>72</v>
      </c>
      <c r="D30" s="89">
        <v>242</v>
      </c>
      <c r="E30" s="90" t="s">
        <v>234</v>
      </c>
      <c r="F30" s="13">
        <v>1140075420</v>
      </c>
      <c r="G30" s="89">
        <v>244</v>
      </c>
      <c r="H30" s="143">
        <f>219.4+56.81778</f>
        <v>276.21778</v>
      </c>
      <c r="I30" s="92">
        <v>219.4</v>
      </c>
      <c r="J30" s="92">
        <v>219.4</v>
      </c>
      <c r="K30" s="92">
        <v>219.4</v>
      </c>
      <c r="L30" s="150">
        <f t="shared" si="0"/>
        <v>934.41777999999999</v>
      </c>
      <c r="M30" s="16" t="s">
        <v>258</v>
      </c>
    </row>
    <row r="31" spans="1:22" s="80" customFormat="1" ht="116.25" customHeight="1" x14ac:dyDescent="0.25">
      <c r="A31" s="86" t="s">
        <v>205</v>
      </c>
      <c r="B31" s="93" t="s">
        <v>214</v>
      </c>
      <c r="C31" s="88" t="s">
        <v>72</v>
      </c>
      <c r="D31" s="89">
        <v>242</v>
      </c>
      <c r="E31" s="90" t="s">
        <v>234</v>
      </c>
      <c r="F31" s="13">
        <v>1140075420</v>
      </c>
      <c r="G31" s="89">
        <v>321</v>
      </c>
      <c r="H31" s="143">
        <v>5794.8822200000004</v>
      </c>
      <c r="I31" s="92">
        <v>6196.5</v>
      </c>
      <c r="J31" s="92">
        <v>6196.5</v>
      </c>
      <c r="K31" s="92">
        <v>6196.5</v>
      </c>
      <c r="L31" s="150">
        <f t="shared" si="0"/>
        <v>24384.38222</v>
      </c>
      <c r="M31" s="16" t="s">
        <v>259</v>
      </c>
    </row>
    <row r="32" spans="1:22" s="80" customFormat="1" ht="54" customHeight="1" x14ac:dyDescent="0.25">
      <c r="A32" s="86" t="s">
        <v>206</v>
      </c>
      <c r="B32" s="93" t="s">
        <v>111</v>
      </c>
      <c r="C32" s="88" t="s">
        <v>72</v>
      </c>
      <c r="D32" s="89">
        <v>242</v>
      </c>
      <c r="E32" s="90" t="s">
        <v>234</v>
      </c>
      <c r="F32" s="13">
        <v>1140075430</v>
      </c>
      <c r="G32" s="89">
        <v>244</v>
      </c>
      <c r="H32" s="143">
        <v>8</v>
      </c>
      <c r="I32" s="92">
        <v>8.9</v>
      </c>
      <c r="J32" s="92">
        <v>8.9</v>
      </c>
      <c r="K32" s="92">
        <v>8.9</v>
      </c>
      <c r="L32" s="150">
        <f t="shared" si="0"/>
        <v>34.700000000000003</v>
      </c>
      <c r="M32" s="14" t="s">
        <v>173</v>
      </c>
    </row>
    <row r="33" spans="1:13" s="80" customFormat="1" ht="63" x14ac:dyDescent="0.25">
      <c r="A33" s="86" t="s">
        <v>207</v>
      </c>
      <c r="B33" s="93" t="s">
        <v>111</v>
      </c>
      <c r="C33" s="88" t="s">
        <v>72</v>
      </c>
      <c r="D33" s="89">
        <v>242</v>
      </c>
      <c r="E33" s="90" t="s">
        <v>234</v>
      </c>
      <c r="F33" s="13">
        <v>1140075430</v>
      </c>
      <c r="G33" s="89">
        <v>360</v>
      </c>
      <c r="H33" s="143">
        <v>157.19999999999999</v>
      </c>
      <c r="I33" s="92">
        <v>210</v>
      </c>
      <c r="J33" s="92">
        <v>210</v>
      </c>
      <c r="K33" s="92">
        <v>210</v>
      </c>
      <c r="L33" s="150">
        <f t="shared" si="0"/>
        <v>787.2</v>
      </c>
      <c r="M33" s="14" t="s">
        <v>172</v>
      </c>
    </row>
    <row r="34" spans="1:13" s="80" customFormat="1" ht="63.75" x14ac:dyDescent="0.25">
      <c r="A34" s="86" t="s">
        <v>208</v>
      </c>
      <c r="B34" s="93" t="s">
        <v>112</v>
      </c>
      <c r="C34" s="88" t="s">
        <v>72</v>
      </c>
      <c r="D34" s="89">
        <v>242</v>
      </c>
      <c r="E34" s="90" t="s">
        <v>234</v>
      </c>
      <c r="F34" s="13">
        <v>1140075440</v>
      </c>
      <c r="G34" s="89">
        <v>323</v>
      </c>
      <c r="H34" s="143">
        <v>11189.90141</v>
      </c>
      <c r="I34" s="92">
        <v>9117.4014100000004</v>
      </c>
      <c r="J34" s="92">
        <v>9117.4014100000004</v>
      </c>
      <c r="K34" s="92">
        <v>9117.4014100000004</v>
      </c>
      <c r="L34" s="150">
        <f t="shared" si="0"/>
        <v>38542.105640000002</v>
      </c>
      <c r="M34" s="14" t="s">
        <v>261</v>
      </c>
    </row>
    <row r="35" spans="1:13" s="80" customFormat="1" ht="54" customHeight="1" x14ac:dyDescent="0.25">
      <c r="A35" s="86" t="s">
        <v>225</v>
      </c>
      <c r="B35" s="93" t="s">
        <v>215</v>
      </c>
      <c r="C35" s="88" t="s">
        <v>72</v>
      </c>
      <c r="D35" s="89">
        <v>242</v>
      </c>
      <c r="E35" s="90" t="s">
        <v>234</v>
      </c>
      <c r="F35" s="13">
        <v>1140075450</v>
      </c>
      <c r="G35" s="89">
        <v>323</v>
      </c>
      <c r="H35" s="143">
        <v>117.9</v>
      </c>
      <c r="I35" s="92">
        <v>75.2</v>
      </c>
      <c r="J35" s="92">
        <v>75.2</v>
      </c>
      <c r="K35" s="92">
        <v>75.2</v>
      </c>
      <c r="L35" s="150">
        <f t="shared" si="0"/>
        <v>343.5</v>
      </c>
      <c r="M35" s="14" t="s">
        <v>217</v>
      </c>
    </row>
    <row r="36" spans="1:13" s="80" customFormat="1" ht="143.25" customHeight="1" x14ac:dyDescent="0.25">
      <c r="A36" s="86" t="s">
        <v>219</v>
      </c>
      <c r="B36" s="93" t="s">
        <v>113</v>
      </c>
      <c r="C36" s="88" t="s">
        <v>72</v>
      </c>
      <c r="D36" s="89">
        <v>242</v>
      </c>
      <c r="E36" s="90" t="s">
        <v>234</v>
      </c>
      <c r="F36" s="13">
        <v>1140075460</v>
      </c>
      <c r="G36" s="89">
        <v>323</v>
      </c>
      <c r="H36" s="143">
        <v>1566.5</v>
      </c>
      <c r="I36" s="92">
        <v>1978.3</v>
      </c>
      <c r="J36" s="92">
        <v>1978.3</v>
      </c>
      <c r="K36" s="92">
        <v>1978.3</v>
      </c>
      <c r="L36" s="150">
        <f t="shared" si="0"/>
        <v>7501.4</v>
      </c>
      <c r="M36" s="14" t="s">
        <v>209</v>
      </c>
    </row>
    <row r="37" spans="1:13" s="80" customFormat="1" ht="89.25" x14ac:dyDescent="0.25">
      <c r="A37" s="86" t="s">
        <v>220</v>
      </c>
      <c r="B37" s="93" t="s">
        <v>216</v>
      </c>
      <c r="C37" s="88" t="s">
        <v>72</v>
      </c>
      <c r="D37" s="89">
        <v>242</v>
      </c>
      <c r="E37" s="90" t="s">
        <v>107</v>
      </c>
      <c r="F37" s="13">
        <v>1140075470</v>
      </c>
      <c r="G37" s="89">
        <v>244</v>
      </c>
      <c r="H37" s="143">
        <v>1310</v>
      </c>
      <c r="I37" s="92">
        <v>1310</v>
      </c>
      <c r="J37" s="92">
        <v>1310</v>
      </c>
      <c r="K37" s="92">
        <v>1310</v>
      </c>
      <c r="L37" s="150">
        <f t="shared" si="0"/>
        <v>5240</v>
      </c>
      <c r="M37" s="12" t="s">
        <v>262</v>
      </c>
    </row>
    <row r="38" spans="1:13" s="80" customFormat="1" ht="71.25" customHeight="1" x14ac:dyDescent="0.25">
      <c r="A38" s="86" t="s">
        <v>221</v>
      </c>
      <c r="B38" s="93" t="s">
        <v>114</v>
      </c>
      <c r="C38" s="88" t="s">
        <v>72</v>
      </c>
      <c r="D38" s="89">
        <v>242</v>
      </c>
      <c r="E38" s="90" t="s">
        <v>234</v>
      </c>
      <c r="F38" s="13">
        <v>1140075480</v>
      </c>
      <c r="G38" s="89">
        <v>323</v>
      </c>
      <c r="H38" s="143">
        <v>102</v>
      </c>
      <c r="I38" s="92">
        <v>102</v>
      </c>
      <c r="J38" s="92">
        <v>102</v>
      </c>
      <c r="K38" s="92">
        <v>102</v>
      </c>
      <c r="L38" s="150">
        <f t="shared" si="0"/>
        <v>408</v>
      </c>
      <c r="M38" s="12" t="s">
        <v>263</v>
      </c>
    </row>
    <row r="39" spans="1:13" s="80" customFormat="1" ht="51" customHeight="1" x14ac:dyDescent="0.25">
      <c r="A39" s="86" t="s">
        <v>226</v>
      </c>
      <c r="B39" s="93" t="s">
        <v>237</v>
      </c>
      <c r="C39" s="140" t="s">
        <v>72</v>
      </c>
      <c r="D39" s="139">
        <v>242</v>
      </c>
      <c r="E39" s="90" t="s">
        <v>107</v>
      </c>
      <c r="F39" s="13">
        <v>1140075490</v>
      </c>
      <c r="G39" s="139">
        <v>244</v>
      </c>
      <c r="H39" s="143">
        <v>70.8</v>
      </c>
      <c r="I39" s="92">
        <v>70.8</v>
      </c>
      <c r="J39" s="92">
        <v>70.8</v>
      </c>
      <c r="K39" s="92">
        <v>70.8</v>
      </c>
      <c r="L39" s="150">
        <f t="shared" si="0"/>
        <v>283.2</v>
      </c>
      <c r="M39" s="12" t="s">
        <v>238</v>
      </c>
    </row>
    <row r="40" spans="1:13" s="80" customFormat="1" ht="51.75" customHeight="1" x14ac:dyDescent="0.25">
      <c r="A40" s="86" t="s">
        <v>236</v>
      </c>
      <c r="B40" s="93" t="s">
        <v>233</v>
      </c>
      <c r="C40" s="88" t="s">
        <v>72</v>
      </c>
      <c r="D40" s="89">
        <v>242</v>
      </c>
      <c r="E40" s="90" t="s">
        <v>234</v>
      </c>
      <c r="F40" s="13" t="s">
        <v>232</v>
      </c>
      <c r="G40" s="89">
        <v>323</v>
      </c>
      <c r="H40" s="143">
        <f>1305.89859+3197.2</f>
        <v>4503.0985899999996</v>
      </c>
      <c r="I40" s="92">
        <v>4503.0985899999996</v>
      </c>
      <c r="J40" s="92">
        <v>4503.0985899999996</v>
      </c>
      <c r="K40" s="92">
        <v>4503.0985899999996</v>
      </c>
      <c r="L40" s="150">
        <f t="shared" si="0"/>
        <v>18012.394359999998</v>
      </c>
      <c r="M40" s="14" t="s">
        <v>264</v>
      </c>
    </row>
    <row r="41" spans="1:13" x14ac:dyDescent="0.3">
      <c r="A41" s="71"/>
      <c r="B41" s="95" t="s">
        <v>82</v>
      </c>
      <c r="C41" s="96" t="s">
        <v>31</v>
      </c>
      <c r="D41" s="96" t="s">
        <v>31</v>
      </c>
      <c r="E41" s="96" t="s">
        <v>31</v>
      </c>
      <c r="F41" s="96" t="s">
        <v>31</v>
      </c>
      <c r="G41" s="96" t="s">
        <v>31</v>
      </c>
      <c r="H41" s="145">
        <f>SUM(H12:H40)</f>
        <v>96641.642170000006</v>
      </c>
      <c r="I41" s="97">
        <f>SUM(I12:I40)</f>
        <v>76506.908800000005</v>
      </c>
      <c r="J41" s="97">
        <f>SUM(J12:J40)</f>
        <v>76506.908800000005</v>
      </c>
      <c r="K41" s="97">
        <f>SUM(K12:K40)</f>
        <v>76506.908800000005</v>
      </c>
      <c r="L41" s="151">
        <f>I41+J41+K41+H41</f>
        <v>326162.36857000005</v>
      </c>
      <c r="M41" s="98"/>
    </row>
    <row r="42" spans="1:13" x14ac:dyDescent="0.25">
      <c r="L42" s="99"/>
      <c r="M42" s="83"/>
    </row>
    <row r="43" spans="1:13" x14ac:dyDescent="0.25">
      <c r="H43" s="59">
        <f>'пр 10 к МП'!M43</f>
        <v>96641.642170000006</v>
      </c>
      <c r="I43" s="59">
        <f>'пр 10 к МП'!N43</f>
        <v>76506.908800000005</v>
      </c>
      <c r="J43" s="59">
        <f>'пр 10 к МП'!O43</f>
        <v>76506.908800000005</v>
      </c>
      <c r="K43" s="59">
        <f>'пр 10 к МП'!P43</f>
        <v>76506.908800000005</v>
      </c>
      <c r="L43" s="59">
        <f>'пр 10 к МП'!Q43</f>
        <v>820650.62456999987</v>
      </c>
      <c r="M43" s="83"/>
    </row>
    <row r="44" spans="1:13" x14ac:dyDescent="0.25">
      <c r="H44" s="149">
        <f>H41-H43</f>
        <v>0</v>
      </c>
      <c r="I44" s="149">
        <f>I41-I43</f>
        <v>0</v>
      </c>
      <c r="J44" s="149">
        <f>J41-J43</f>
        <v>0</v>
      </c>
      <c r="K44" s="149">
        <f>K41-K43</f>
        <v>0</v>
      </c>
      <c r="L44" s="149">
        <f>L41-L43</f>
        <v>-494488.25599999982</v>
      </c>
      <c r="M44" s="83"/>
    </row>
    <row r="45" spans="1:13" x14ac:dyDescent="0.25">
      <c r="M45" s="83"/>
    </row>
    <row r="46" spans="1:13" x14ac:dyDescent="0.25">
      <c r="M46" s="83"/>
    </row>
    <row r="47" spans="1:13" x14ac:dyDescent="0.25">
      <c r="M47" s="83" t="s">
        <v>143</v>
      </c>
    </row>
  </sheetData>
  <autoFilter ref="A7:M41">
    <filterColumn colId="3" showButton="0"/>
    <filterColumn colId="4" showButton="0"/>
    <filterColumn colId="5" showButton="0"/>
    <filterColumn colId="8" showButton="0"/>
    <filterColumn colId="9" showButton="0"/>
    <filterColumn colId="10" showButton="0"/>
  </autoFilter>
  <mergeCells count="14">
    <mergeCell ref="L1:M1"/>
    <mergeCell ref="A4:M4"/>
    <mergeCell ref="A5:M5"/>
    <mergeCell ref="A7:A8"/>
    <mergeCell ref="B7:B8"/>
    <mergeCell ref="C7:C8"/>
    <mergeCell ref="D7:G7"/>
    <mergeCell ref="I7:L7"/>
    <mergeCell ref="M7:M8"/>
    <mergeCell ref="M27:M28"/>
    <mergeCell ref="M23:M24"/>
    <mergeCell ref="A11:M11"/>
    <mergeCell ref="A10:M10"/>
    <mergeCell ref="M12:M21"/>
  </mergeCells>
  <pageMargins left="0.78740157480314965" right="0.39370078740157483" top="0.98425196850393704" bottom="0.39370078740157483" header="0.31496062992125984" footer="0.31496062992125984"/>
  <pageSetup paperSize="9" scale="55" fitToHeight="0" orientation="landscape" r:id="rId1"/>
  <rowBreaks count="2" manualBreakCount="2">
    <brk id="26" max="11" man="1"/>
    <brk id="34" max="1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18</vt:i4>
      </vt:variant>
    </vt:vector>
  </HeadingPairs>
  <TitlesOfParts>
    <vt:vector size="31" baseType="lpstr">
      <vt:lpstr>пр к пасп</vt:lpstr>
      <vt:lpstr>пр 1 к ПП1</vt:lpstr>
      <vt:lpstr>пр 2 к ПП1</vt:lpstr>
      <vt:lpstr>пр 1 к ПП2</vt:lpstr>
      <vt:lpstr>пр 2 к ПП2</vt:lpstr>
      <vt:lpstr>пр 1 к ПП3</vt:lpstr>
      <vt:lpstr>пр 2 к ПП3</vt:lpstr>
      <vt:lpstr>пр 1 к ПП4</vt:lpstr>
      <vt:lpstr>пр 2 к ПП4</vt:lpstr>
      <vt:lpstr>пр 7 ОМ</vt:lpstr>
      <vt:lpstr>пр 8 к МП</vt:lpstr>
      <vt:lpstr>пр 9 к МП</vt:lpstr>
      <vt:lpstr>пр 10 к МП</vt:lpstr>
      <vt:lpstr>'пр 1 к ПП1'!Заголовки_для_печати</vt:lpstr>
      <vt:lpstr>'пр 1 к ПП2'!Заголовки_для_печати</vt:lpstr>
      <vt:lpstr>'пр 1 к ПП3'!Заголовки_для_печати</vt:lpstr>
      <vt:lpstr>'пр 1 к ПП4'!Заголовки_для_печати</vt:lpstr>
      <vt:lpstr>'пр 10 к МП'!Заголовки_для_печати</vt:lpstr>
      <vt:lpstr>'пр 8 к МП'!Заголовки_для_печати</vt:lpstr>
      <vt:lpstr>'пр 9 к МП'!Заголовки_для_печати</vt:lpstr>
      <vt:lpstr>'пр 1 к ПП1'!Область_печати</vt:lpstr>
      <vt:lpstr>'пр 1 к ПП2'!Область_печати</vt:lpstr>
      <vt:lpstr>'пр 10 к МП'!Область_печати</vt:lpstr>
      <vt:lpstr>'пр 2 к ПП1'!Область_печати</vt:lpstr>
      <vt:lpstr>'пр 2 к ПП2'!Область_печати</vt:lpstr>
      <vt:lpstr>'пр 2 к ПП3'!Область_печати</vt:lpstr>
      <vt:lpstr>'пр 2 к ПП4'!Область_печати</vt:lpstr>
      <vt:lpstr>'пр 7 ОМ'!Область_печати</vt:lpstr>
      <vt:lpstr>'пр 8 к МП'!Область_печати</vt:lpstr>
      <vt:lpstr>'пр 9 к МП'!Область_печати</vt:lpstr>
      <vt:lpstr>'пр к пасп'!Область_печати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Л. Моховикова</dc:creator>
  <cp:lastModifiedBy>Пользователь</cp:lastModifiedBy>
  <cp:lastPrinted>2023-01-16T07:22:02Z</cp:lastPrinted>
  <dcterms:created xsi:type="dcterms:W3CDTF">2016-10-20T04:37:12Z</dcterms:created>
  <dcterms:modified xsi:type="dcterms:W3CDTF">2023-01-16T07:29:34Z</dcterms:modified>
</cp:coreProperties>
</file>