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9440" windowHeight="13005" tabRatio="777" activeTab="8"/>
  </bookViews>
  <sheets>
    <sheet name="Пр. 1 к Паспорту" sheetId="1" r:id="rId1"/>
    <sheet name="Пр.2 к 1ПП" sheetId="2" r:id="rId2"/>
    <sheet name="Пр.1 к 2ПП" sheetId="3" r:id="rId3"/>
    <sheet name="Пр.1 к 3ПП" sheetId="4" r:id="rId4"/>
    <sheet name="пр 1 к 4 ПП" sheetId="5" r:id="rId5"/>
    <sheet name="пр 2 к 4 пп" sheetId="6" r:id="rId6"/>
    <sheet name="пр 1 к 5 пп" sheetId="7" r:id="rId7"/>
    <sheet name="Пр. 7 к МП" sheetId="8" r:id="rId8"/>
    <sheet name="Пр.8 к МП" sheetId="9" r:id="rId9"/>
  </sheets>
  <externalReferences>
    <externalReference r:id="rId12"/>
  </externalReferences>
  <definedNames>
    <definedName name="Z_0CE72C7C_BA16_4CAF_8510_EA0FA4147AAD_.wvu.PrintArea" localSheetId="0" hidden="1">'Пр. 1 к Паспорту'!$A$4:$H$34</definedName>
    <definedName name="Z_0CE72C7C_BA16_4CAF_8510_EA0FA4147AAD_.wvu.PrintArea" localSheetId="7" hidden="1">'Пр. 7 к МП'!$B$4:$L$53</definedName>
    <definedName name="Z_0CE72C7C_BA16_4CAF_8510_EA0FA4147AAD_.wvu.PrintArea" localSheetId="2" hidden="1">'Пр.1 к 2ПП'!$A$4:$G$37</definedName>
    <definedName name="Z_0CE72C7C_BA16_4CAF_8510_EA0FA4147AAD_.wvu.PrintArea" localSheetId="3" hidden="1">'Пр.1 к 3ПП'!$A$4:$G$23</definedName>
    <definedName name="Z_0CE72C7C_BA16_4CAF_8510_EA0FA4147AAD_.wvu.PrintArea" localSheetId="1" hidden="1">'Пр.2 к 1ПП'!$B$4:$L$29</definedName>
    <definedName name="Z_0CE72C7C_BA16_4CAF_8510_EA0FA4147AAD_.wvu.PrintArea" localSheetId="8" hidden="1">'Пр.8 к МП'!$B$4:$M$61</definedName>
    <definedName name="Z_0CE72C7C_BA16_4CAF_8510_EA0FA4147AAD_.wvu.PrintTitles" localSheetId="0" hidden="1">'Пр. 1 к Паспорту'!$9:$9</definedName>
    <definedName name="Z_0CE72C7C_BA16_4CAF_8510_EA0FA4147AAD_.wvu.PrintTitles" localSheetId="7" hidden="1">'Пр. 7 к МП'!$9:$10</definedName>
    <definedName name="Z_0CE72C7C_BA16_4CAF_8510_EA0FA4147AAD_.wvu.PrintTitles" localSheetId="2" hidden="1">'Пр.1 к 2ПП'!$8:$9</definedName>
    <definedName name="Z_0CE72C7C_BA16_4CAF_8510_EA0FA4147AAD_.wvu.PrintTitles" localSheetId="8" hidden="1">'Пр.8 к МП'!$10:$11</definedName>
    <definedName name="Z_C04E132C_DB09_4BDA_934A_E24AADBD03E8_.wvu.PrintArea" localSheetId="0" hidden="1">'Пр. 1 к Паспорту'!$A$4:$H$34</definedName>
    <definedName name="Z_C04E132C_DB09_4BDA_934A_E24AADBD03E8_.wvu.PrintArea" localSheetId="7" hidden="1">'Пр. 7 к МП'!$B$4:$L$37</definedName>
    <definedName name="Z_C04E132C_DB09_4BDA_934A_E24AADBD03E8_.wvu.PrintArea" localSheetId="2" hidden="1">'Пр.1 к 2ПП'!$A$4:$H$37</definedName>
    <definedName name="Z_C04E132C_DB09_4BDA_934A_E24AADBD03E8_.wvu.PrintArea" localSheetId="3" hidden="1">'Пр.1 к 3ПП'!$A$4:$H$23</definedName>
    <definedName name="Z_C04E132C_DB09_4BDA_934A_E24AADBD03E8_.wvu.PrintArea" localSheetId="1" hidden="1">'Пр.2 к 1ПП'!$B$4:$L$29</definedName>
    <definedName name="Z_C04E132C_DB09_4BDA_934A_E24AADBD03E8_.wvu.PrintArea" localSheetId="8" hidden="1">'Пр.8 к МП'!$B$4:$M$61</definedName>
    <definedName name="Z_C04E132C_DB09_4BDA_934A_E24AADBD03E8_.wvu.PrintTitles" localSheetId="0" hidden="1">'Пр. 1 к Паспорту'!$9:$9</definedName>
    <definedName name="Z_C04E132C_DB09_4BDA_934A_E24AADBD03E8_.wvu.PrintTitles" localSheetId="7" hidden="1">'Пр. 7 к МП'!$9:$10</definedName>
    <definedName name="Z_C04E132C_DB09_4BDA_934A_E24AADBD03E8_.wvu.PrintTitles" localSheetId="2" hidden="1">'Пр.1 к 2ПП'!$8:$9</definedName>
    <definedName name="Z_C04E132C_DB09_4BDA_934A_E24AADBD03E8_.wvu.PrintTitles" localSheetId="8" hidden="1">'Пр.8 к МП'!$10:$11</definedName>
    <definedName name="_xlnm.Print_Titles" localSheetId="0">'Пр. 1 к Паспорту'!$9:$9</definedName>
    <definedName name="_xlnm.Print_Titles" localSheetId="7">'Пр. 7 к МП'!$9:$10</definedName>
    <definedName name="_xlnm.Print_Titles" localSheetId="2">'Пр.1 к 2ПП'!$8:$9</definedName>
    <definedName name="_xlnm.Print_Titles" localSheetId="1">'Пр.2 к 1ПП'!$9:$10</definedName>
    <definedName name="_xlnm.Print_Titles" localSheetId="8">'Пр.8 к МП'!$10:$11</definedName>
    <definedName name="_xlnm.Print_Area" localSheetId="4">'пр 1 к 4 ПП'!$A$1:$H$16</definedName>
    <definedName name="_xlnm.Print_Area" localSheetId="5">'пр 2 к 4 пп'!$A$1:$L$47</definedName>
    <definedName name="_xlnm.Print_Area" localSheetId="0">'Пр. 1 к Паспорту'!$A$1:$N$13</definedName>
    <definedName name="_xlnm.Print_Area" localSheetId="7">'Пр. 7 к МП'!$A$1:$L$30</definedName>
    <definedName name="_xlnm.Print_Area" localSheetId="2">'Пр.1 к 2ПП'!$A$1:$H$18</definedName>
    <definedName name="_xlnm.Print_Area" localSheetId="3">'Пр.1 к 3ПП'!$A$1:$H$17</definedName>
    <definedName name="_xlnm.Print_Area" localSheetId="1">'Пр.2 к 1ПП'!$A$1:$L$23</definedName>
    <definedName name="_xlnm.Print_Area" localSheetId="8">'Пр.8 к МП'!$A$1:$M$54</definedName>
  </definedNames>
  <calcPr fullCalcOnLoad="1"/>
</workbook>
</file>

<file path=xl/sharedStrings.xml><?xml version="1.0" encoding="utf-8"?>
<sst xmlns="http://schemas.openxmlformats.org/spreadsheetml/2006/main" count="488" uniqueCount="205">
  <si>
    <t>Доля расходов на обслуживание муниципального долга Туруханского района в объеме расходов районного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</si>
  <si>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Доля расходов районного бюджета, формируемых в рамках муниципальных программ Туруханского района</t>
  </si>
  <si>
    <t>Отсутствие в бюджетах поселений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</si>
  <si>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Отношение муниципального долга Туруханского района к доходам районного бюджета за исключением безвозмездных поступлений и (или) дополнительных нормативов отчислений</t>
  </si>
  <si>
    <t>Просроченная задолженность по долговым обязательствам Туруханского района</t>
  </si>
  <si>
    <t>%</t>
  </si>
  <si>
    <t>не менее 80</t>
  </si>
  <si>
    <t>не менее 85</t>
  </si>
  <si>
    <t>не менее 90</t>
  </si>
  <si>
    <t>Единица измерения</t>
  </si>
  <si>
    <t>Источник информации</t>
  </si>
  <si>
    <t xml:space="preserve">Цели, задачи,показатели </t>
  </si>
  <si>
    <t>№  п/п</t>
  </si>
  <si>
    <t>тыс. руб.</t>
  </si>
  <si>
    <t>не 
более 5</t>
  </si>
  <si>
    <t>Муниципальная долговая книга Туруханского района</t>
  </si>
  <si>
    <t>№ п/п</t>
  </si>
  <si>
    <t xml:space="preserve">Цель, целевые индикаторы   </t>
  </si>
  <si>
    <t xml:space="preserve">  </t>
  </si>
  <si>
    <t>Наименование  программы, подпрограммы</t>
  </si>
  <si>
    <t>ГРБС</t>
  </si>
  <si>
    <t>Код бюджетной классификации</t>
  </si>
  <si>
    <t>РзПр</t>
  </si>
  <si>
    <t>ЦСР</t>
  </si>
  <si>
    <t>ВР</t>
  </si>
  <si>
    <t>Финансовое управление администрации Туруханского района</t>
  </si>
  <si>
    <t>Решения сессии Туруханского районного Совета депутатов об исполнении районного бюджета, о районном бюджете на очередной финансовый год и плановый период</t>
  </si>
  <si>
    <t>&lt;=50</t>
  </si>
  <si>
    <t xml:space="preserve">Отношение годовой суммы платежей на погашение и обслуживание муниципального долга Туруханского района  к доходам районного бюджета  </t>
  </si>
  <si>
    <t>&lt;=30</t>
  </si>
  <si>
    <t>&lt;=5</t>
  </si>
  <si>
    <t>Единица  измерения</t>
  </si>
  <si>
    <t>Статус (муниципальная программа, подпрограмма)</t>
  </si>
  <si>
    <t>Муниципальная программа</t>
  </si>
  <si>
    <t>Х</t>
  </si>
  <si>
    <t>Подпрограмма 1</t>
  </si>
  <si>
    <t>Финансовое управление Администрации Туруханского района</t>
  </si>
  <si>
    <t>Подпрограмма 2</t>
  </si>
  <si>
    <t>Подпрограмма 3</t>
  </si>
  <si>
    <t>Наименование  программы, подпрограм-мы</t>
  </si>
  <si>
    <t>Наименование ГРБС</t>
  </si>
  <si>
    <t>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</t>
  </si>
  <si>
    <t>Статус</t>
  </si>
  <si>
    <t>Наименование муниципальной программы, подпрограммы муниципальной программы</t>
  </si>
  <si>
    <t>Муниципальная  программа</t>
  </si>
  <si>
    <t xml:space="preserve">Всего                    </t>
  </si>
  <si>
    <t xml:space="preserve">в том числе:             </t>
  </si>
  <si>
    <t>районный бюджет</t>
  </si>
  <si>
    <t>юридические лица</t>
  </si>
  <si>
    <t>Управление муниципальным долгом Туруханского района</t>
  </si>
  <si>
    <t>федеральный бюджет</t>
  </si>
  <si>
    <t>краевой бюджет</t>
  </si>
  <si>
    <t>бюджеты поселений</t>
  </si>
  <si>
    <t>Годовой отчет об исполнении бюджета</t>
  </si>
  <si>
    <t>Обеспечение исполнения расходных обязательств района (без безвозмездных поступлений)</t>
  </si>
  <si>
    <t>Годовой отчет об исполнении</t>
  </si>
  <si>
    <t xml:space="preserve">Цель ,целевые индикаторы    </t>
  </si>
  <si>
    <t>Источник информации информации</t>
  </si>
  <si>
    <t>не 
менее 85</t>
  </si>
  <si>
    <t>не 
менее 95</t>
  </si>
  <si>
    <t>не
менее 85</t>
  </si>
  <si>
    <t>не 
менее 90</t>
  </si>
  <si>
    <t>Соотношение суммы зарегистрированных бюджетных обязательств к сумме предъявленных на регистрацию</t>
  </si>
  <si>
    <t>не менее 95</t>
  </si>
  <si>
    <t>-</t>
  </si>
  <si>
    <t>Оценка качества управления муниципальными финансами, присвоенная Туруханскому району по результатам мониторинга, в соответствии с Приказом Министерства финансов Красноярского края от 31.01.2014 №10 "Об утверждении порядка проведения мониторинга и оценки качества управления муниципальными финансами в муниципальных районах и городских округах красноярского края" (степень качества)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</si>
  <si>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</si>
  <si>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 в пятилетнем интервале</t>
  </si>
  <si>
    <t>итого на очередной финансовый год и плановый период</t>
  </si>
  <si>
    <t>Информация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</si>
  <si>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>Уровень бюджетной системы/ источники финансирования</t>
  </si>
  <si>
    <t>(тыс.рублей)</t>
  </si>
  <si>
    <t>Ожидаемый непосредственный  результат от реализации подпрограммного мероприятия (в том числе в натуральном выражении)</t>
  </si>
  <si>
    <t>2</t>
  </si>
  <si>
    <t>3</t>
  </si>
  <si>
    <t>единиц</t>
  </si>
  <si>
    <t>официальный сайт органа местного самоуправления Туруханского района</t>
  </si>
  <si>
    <t>Размещение на официальном сайте органа местного самоуправления Туруханского района отдельной рубрики  под названием «Бюджет для граждан»</t>
  </si>
  <si>
    <t>х</t>
  </si>
  <si>
    <t>Рост количества муниципальных образований района, по которым оценка качества выполнения  отдельных  полномочий  принимает положительное значени</t>
  </si>
  <si>
    <t>Информация о ресурсном обеспечении муниципальной программы Туруханского района за счет средств районного бюджета, в том числе, поступивших из бюджетов других уровней бюджетной системы и бюджетов государственных внебюджетных фондов</t>
  </si>
  <si>
    <t>Годы реализации подпрограммы</t>
  </si>
  <si>
    <t>Годы реализации подпрограммы, тыс.рублей.</t>
  </si>
  <si>
    <t xml:space="preserve">Перечень целевых показателей и показателей муниципальной программы Туруханского района " Управление муниципальными финансами» с указанием планируемых к достижению значений в результате реализации </t>
  </si>
  <si>
    <t>1210081010</t>
  </si>
  <si>
    <t>Минимальный размер бюджетной обеспеченности поселений Туруханского района  после выравнивания не менее 9,0 тыс. рублей ежегодно</t>
  </si>
  <si>
    <t>Всего по мероприятияю</t>
  </si>
  <si>
    <t>Итого по подпрограмме</t>
  </si>
  <si>
    <t>Всего по мероприятию</t>
  </si>
  <si>
    <t xml:space="preserve">Руководство и управление в сфере установленных функций </t>
  </si>
  <si>
    <t xml:space="preserve">Перечень и значения показателей результативности подпрограммы 2 «Управление муниципальным долгом 
Туруханского района» </t>
  </si>
  <si>
    <t xml:space="preserve">Приложение 
к подпрограмме 2 «Управление муниципальным долгом Туруханского района" </t>
  </si>
  <si>
    <t xml:space="preserve">Приложение
к паспоту подпрограммы 3 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</si>
  <si>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>Предоставление дотаций на выравнивание бюджетной обеспеченности поселений за счет средств краевого бюджета</t>
  </si>
  <si>
    <t>Предоставление дотаций на выравнивание бюджетной обеспеченности поселений за счет средств районного бюджета</t>
  </si>
  <si>
    <t>Межбюджетные трансферты на поддержку мер по обеспечению сбалансированности бюджетов поселений</t>
  </si>
  <si>
    <t xml:space="preserve">Перечень мероприятий подпрограммы 1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</si>
  <si>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 xml:space="preserve">Приложение
к подпрограмме 1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</si>
  <si>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>1</t>
  </si>
  <si>
    <t>Проведение оценки качества реализации органами местного самоуправления переданных  полномочий</t>
  </si>
  <si>
    <t>всего расходные обязательства по муниципальной программе Туруханского района</t>
  </si>
  <si>
    <t>в том числе по ГРБС:</t>
  </si>
  <si>
    <t>Администрация Туруханского района</t>
  </si>
  <si>
    <t>всего расходные обязательства по подпрограмме муниципальной программы Туруханского района</t>
  </si>
  <si>
    <t>Подпрограмма 4</t>
  </si>
  <si>
    <t>Подпрограмма 5</t>
  </si>
  <si>
    <t xml:space="preserve">Перечень и значения показателей результативности подпрограммы 3
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</si>
  <si>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>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</t>
  </si>
  <si>
    <t>Управление муниципальными финансами и обеспечения деятельности администрации Туруханского района</t>
  </si>
  <si>
    <t>Приложение 8
к  муниципальной программе Туруханского района «Управление муниципальными финансами и обеспечения деятельности администрации Туруханского района»</t>
  </si>
  <si>
    <t>Приложение 7
к  муниципальной программе Туруханского района «Управление муниципальными финансами и обеспечения деятельности администрации Туруханского района»</t>
  </si>
  <si>
    <t>план</t>
  </si>
  <si>
    <t>ПЕРЕЧЕНЬ</t>
  </si>
  <si>
    <t>и значения показателей результативности подпрограммы 4</t>
  </si>
  <si>
    <t>Цель, показатели результативности</t>
  </si>
  <si>
    <t>2018 год</t>
  </si>
  <si>
    <t>2019 год</t>
  </si>
  <si>
    <t>2020 год</t>
  </si>
  <si>
    <t>2021 год</t>
  </si>
  <si>
    <t>1.1.</t>
  </si>
  <si>
    <t>Расходы муниципального образования на содержание работников администрации Туруханского района в расчете на 1 жителя муниципального образования</t>
  </si>
  <si>
    <t>отчетность исполнителя</t>
  </si>
  <si>
    <t>численность жителей (среднегодовая)</t>
  </si>
  <si>
    <t>расходы по подпрограмме, тыс. руб.</t>
  </si>
  <si>
    <t>решение 14.09.2018</t>
  </si>
  <si>
    <t>8410080210</t>
  </si>
  <si>
    <t>8410080460</t>
  </si>
  <si>
    <t>8420076040</t>
  </si>
  <si>
    <t>8410074290</t>
  </si>
  <si>
    <t>8420074670</t>
  </si>
  <si>
    <t>8420075170</t>
  </si>
  <si>
    <t>Приложение 
к подпрограмме 4 «Обеспечение деятельности администрации Туруханского района»</t>
  </si>
  <si>
    <t>мероприятий подпрограммы 4 «Обеспечение деятельности администрации Туруханского района»</t>
  </si>
  <si>
    <t>Цели, задачи, мероприятия подпрограммы</t>
  </si>
  <si>
    <t xml:space="preserve"> 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</si>
  <si>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</si>
  <si>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</si>
  <si>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0102</t>
  </si>
  <si>
    <t>0104</t>
  </si>
  <si>
    <t>121</t>
  </si>
  <si>
    <t>122</t>
  </si>
  <si>
    <t>129</t>
  </si>
  <si>
    <t>244</t>
  </si>
  <si>
    <t>831</t>
  </si>
  <si>
    <t>852</t>
  </si>
  <si>
    <t>853</t>
  </si>
  <si>
    <t>0113</t>
  </si>
  <si>
    <t>0405</t>
  </si>
  <si>
    <t>Доля опубликованных нормативно-правовых актов в общем количестве принятых и подлежащих опубликованию</t>
  </si>
  <si>
    <t>1.2.</t>
  </si>
  <si>
    <t>Количество проведенных заседаний комиссии по противодействию коррупции</t>
  </si>
  <si>
    <t>ед.</t>
  </si>
  <si>
    <t>не менее 4</t>
  </si>
  <si>
    <t>«Обеспечение деятельности администрации Туруханского района»</t>
  </si>
  <si>
    <t>Приложение
к паспорту подпрограммы 4 «Обеспечение деятельности администрации Туруханского района»</t>
  </si>
  <si>
    <t>«Противодействие коррупции»</t>
  </si>
  <si>
    <t>Приложение
к паспорту подпрограммы 5 «Противодействие коррупции»</t>
  </si>
  <si>
    <t>Исполнение администрацией Туруханского района полномочий, установленных действующим законодательством</t>
  </si>
  <si>
    <t>Исполнение  органами местного самоуправления отдельных переданных государственных полномочий</t>
  </si>
  <si>
    <t>Цель: эффективное управление муниципальным долгом Туруханского района</t>
  </si>
  <si>
    <t>Задача подпрограммы: осуществить обслуживание муниципального долга.</t>
  </si>
  <si>
    <t>Задача подпрограммы: соблюсти ограничения по объему муниципального долга и расходам на его обслуживание, установленных федеральным законодательством.</t>
  </si>
  <si>
    <t>Задача подпрограммы: сохранить объем и структуру муниципального долга на экономически безопасном уровне.</t>
  </si>
  <si>
    <t>4</t>
  </si>
  <si>
    <t>Цель подпрограммы: эффективное, ответственное и прозрачное управление финансовыми ресурсами в рамках выполнения установленных функций и полномочий, а также высокая эффективность расходов районного бюджета.</t>
  </si>
  <si>
    <t>Задача подпрограммы: повысить качество планирования и управления муниципальными финансами, развить программно-целевые принципы формирования бюджета, организовать и осуществить внутренний муниципальный финансовый контроль и контроль в сфере закупок Туруханского района.</t>
  </si>
  <si>
    <t>Задача подпрограммы: обеспечить доступ для граждан к информации о районном бюджете и бюджетном процессе.</t>
  </si>
  <si>
    <t>Цель: высокая эффективности деятельности администрации.</t>
  </si>
  <si>
    <t xml:space="preserve">Задачи подпрограммы: организовать и исполнить полномочия администрации Туруханского района; организовать и исполнить переданные государственные полномочия
</t>
  </si>
  <si>
    <t>Задача подпрограммы: организовать и исполнить полномочия администрации Туруханского района.</t>
  </si>
  <si>
    <t>Задача подпрограммы: организовать и исполнить переданные государственные полномочия.</t>
  </si>
  <si>
    <t xml:space="preserve">Цель: высокое качество организации и осуществления бюджетного процесса Туруханского района; устойчивая бюджетной системы Туруханского района; высокое качество и прозрачность управления муниципальными финансами; эффективная деятельность администрации Туруханского района. </t>
  </si>
  <si>
    <t>Обеспечение деятельности администрации Туруханского района</t>
  </si>
  <si>
    <t>Противодействие коррупции</t>
  </si>
  <si>
    <t xml:space="preserve">Приложение
 к Паспорту муниципальной программы Туруханского района «Управление муниципальными финансами и обеспечения деятельности администрации Туруханского района» </t>
  </si>
  <si>
    <t>1240080210</t>
  </si>
  <si>
    <t>1240080460</t>
  </si>
  <si>
    <t>1240083440</t>
  </si>
  <si>
    <t>1240076040</t>
  </si>
  <si>
    <t>1240074290</t>
  </si>
  <si>
    <t>1240074670</t>
  </si>
  <si>
    <t>1240075170</t>
  </si>
  <si>
    <t>факт</t>
  </si>
  <si>
    <t>оценка</t>
  </si>
  <si>
    <t>Осуществление государственных полномочий по созданию и обеспечению деятельности комиссий по делам несовершеннолетних и защите их прав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</si>
  <si>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</si>
  <si>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</t>
  </si>
  <si>
    <t>Выполнение отдельных государственных полномочий по решению вопросов поддержки сельскохозяйственного производства</t>
  </si>
  <si>
    <t>241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</si>
  <si>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</si>
  <si>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Выплата единовременного вознаграждения физическим лицам, награжденным Почетной грамотой Главы Туруханского района</t>
  </si>
  <si>
    <t>1240051200</t>
  </si>
  <si>
    <t xml:space="preserve"> Расходы Главы муниципального образования</t>
  </si>
  <si>
    <t xml:space="preserve"> ɪɪ степень качества</t>
  </si>
  <si>
    <t xml:space="preserve"> не ниже ɪɪ степени качества</t>
  </si>
  <si>
    <t>и значения показателей результативности подпрограммы 5</t>
  </si>
  <si>
    <t>Приложение № 1
к постановлению 
администрации  Туруханского района 
от 22.04.2019 № 377-п</t>
  </si>
  <si>
    <t>Приложение № 2
к постановлению 
администрации  Туруханского района 
от 22.04.2019 № 377-п</t>
  </si>
  <si>
    <t>Приложение № 3
к постановлению 
администрации  Туруханского района 
от 22.04.2019 №  377-п</t>
  </si>
  <si>
    <t>Приложение № 4
к постановлению 
администрации  Туруханского района 
от 22.04.2019 № 377-п</t>
  </si>
  <si>
    <t>Приложение № 5
к постановлению 
администрации  Туруханского района 
от 22.04.2019 № 377-п</t>
  </si>
  <si>
    <t>Приложение № 6
к постановлению 
администрации  Туруханского района 
от 22.04.2019 № 377-п</t>
  </si>
  <si>
    <t>Приложение № 7
к постановлению 
администрации  Туруханского района 
от 22.04.2019 № 377-п</t>
  </si>
  <si>
    <t>Приложение № 8
к постановлению 
администрации  Туруханского района 
от 22.04.2019 № 377-п</t>
  </si>
  <si>
    <t>Приложение № 9
к постановлению 
администрации  Туруханского района 
от 22.04.2019 № 377-п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</si>
</sst>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"/>
    <numFmt numFmtId="179" formatCode="[$-FC19]d\ mmmm\ yyyy\ &quot;г.&quot;"/>
    <numFmt numFmtId="180" formatCode="_-* #,##0_р_._-;\-* #,##0_р_._-;_-* &quot;-&quot;??_р_._-;_-@_-"/>
    <numFmt numFmtId="181" formatCode="_-* #,##0.000_р_._-;\-* #,##0.000_р_._-;_-* &quot;-&quot;??_р_._-;_-@_-"/>
    <numFmt numFmtId="182" formatCode="#,##0.000_ ;\-#,##0.000\ "/>
    <numFmt numFmtId="183" formatCode="_-* #,##0.000_р_._-;\-* #,##0.000_р_._-;_-* &quot;-&quot;???_р_._-;_-@_-"/>
    <numFmt numFmtId="184" formatCode="0.000000"/>
    <numFmt numFmtId="185" formatCode="0.00000"/>
    <numFmt numFmtId="186" formatCode="0.0000"/>
  </numFmts>
  <fonts count="49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5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5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49" fontId="5" fillId="5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vertical="center"/>
    </xf>
    <xf numFmtId="176" fontId="5" fillId="7" borderId="10" xfId="0" applyNumberFormat="1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176" fontId="5" fillId="13" borderId="10" xfId="0" applyNumberFormat="1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5" fillId="7" borderId="10" xfId="0" applyNumberFormat="1" applyFont="1" applyFill="1" applyBorder="1" applyAlignment="1">
      <alignment horizontal="left" vertical="center" wrapText="1"/>
    </xf>
    <xf numFmtId="49" fontId="5" fillId="7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1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7" borderId="10" xfId="0" applyFont="1" applyFill="1" applyBorder="1" applyAlignment="1">
      <alignment horizontal="left" vertical="center" wrapText="1"/>
    </xf>
    <xf numFmtId="176" fontId="5" fillId="7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176" fontId="2" fillId="7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" fillId="7" borderId="10" xfId="0" applyFont="1" applyFill="1" applyBorder="1" applyAlignment="1">
      <alignment horizontal="left" vertical="center" wrapText="1"/>
    </xf>
    <xf numFmtId="176" fontId="2" fillId="7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80" fontId="2" fillId="0" borderId="0" xfId="61" applyNumberFormat="1" applyFont="1" applyAlignment="1">
      <alignment/>
    </xf>
    <xf numFmtId="43" fontId="2" fillId="0" borderId="10" xfId="61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61" applyNumberFormat="1" applyFont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/>
    </xf>
    <xf numFmtId="181" fontId="5" fillId="5" borderId="10" xfId="61" applyNumberFormat="1" applyFont="1" applyFill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181" fontId="5" fillId="17" borderId="10" xfId="61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43" fontId="2" fillId="33" borderId="0" xfId="61" applyFont="1" applyFill="1" applyAlignment="1">
      <alignment/>
    </xf>
    <xf numFmtId="182" fontId="5" fillId="33" borderId="10" xfId="61" applyNumberFormat="1" applyFont="1" applyFill="1" applyBorder="1" applyAlignment="1">
      <alignment horizontal="center" vertical="center" wrapText="1"/>
    </xf>
    <xf numFmtId="182" fontId="2" fillId="33" borderId="10" xfId="61" applyNumberFormat="1" applyFont="1" applyFill="1" applyBorder="1" applyAlignment="1">
      <alignment horizontal="center" vertical="center" wrapText="1"/>
    </xf>
    <xf numFmtId="43" fontId="2" fillId="0" borderId="10" xfId="61" applyFont="1" applyFill="1" applyBorder="1" applyAlignment="1">
      <alignment horizontal="center" vertical="center" wrapText="1" shrinkToFit="1"/>
    </xf>
    <xf numFmtId="182" fontId="5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/>
    </xf>
    <xf numFmtId="0" fontId="2" fillId="0" borderId="12" xfId="0" applyFont="1" applyBorder="1" applyAlignment="1">
      <alignment vertical="center" wrapText="1"/>
    </xf>
    <xf numFmtId="49" fontId="5" fillId="5" borderId="10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178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wrapText="1" shrinkToFit="1"/>
    </xf>
    <xf numFmtId="0" fontId="2" fillId="0" borderId="14" xfId="0" applyFont="1" applyBorder="1" applyAlignment="1">
      <alignment horizont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 shrinkToFi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" fillId="31" borderId="13" xfId="0" applyFont="1" applyFill="1" applyBorder="1" applyAlignment="1">
      <alignment horizontal="left" vertical="center" wrapText="1"/>
    </xf>
    <xf numFmtId="0" fontId="5" fillId="31" borderId="16" xfId="0" applyFont="1" applyFill="1" applyBorder="1" applyAlignment="1">
      <alignment horizontal="left" vertical="center" wrapText="1"/>
    </xf>
    <xf numFmtId="0" fontId="5" fillId="31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 shrinkToFit="1"/>
    </xf>
    <xf numFmtId="0" fontId="5" fillId="31" borderId="17" xfId="0" applyFont="1" applyFill="1" applyBorder="1" applyAlignment="1">
      <alignment horizontal="left" vertical="center" wrapText="1"/>
    </xf>
    <xf numFmtId="0" fontId="5" fillId="31" borderId="18" xfId="0" applyFont="1" applyFill="1" applyBorder="1" applyAlignment="1">
      <alignment horizontal="left" vertical="center" wrapText="1"/>
    </xf>
    <xf numFmtId="0" fontId="5" fillId="31" borderId="1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  <xf numFmtId="0" fontId="5" fillId="34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4" borderId="10" xfId="53" applyFont="1" applyFill="1" applyBorder="1" applyAlignment="1">
      <alignment horizontal="left" vertical="center" wrapText="1"/>
      <protection/>
    </xf>
    <xf numFmtId="0" fontId="5" fillId="31" borderId="10" xfId="53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9;&#1055;&#1056;&#1040;&#1042;&#1051;&#1045;&#1053;&#1048;&#1045;%20&#1044;&#1045;&#1051;&#1040;&#1052;&#1048;\&#1059;&#1055;&#1056;&#1040;&#1042;&#1051;&#1045;&#1053;&#1048;&#1045;%20&#1044;&#1045;&#1051;&#1040;&#1052;&#1048;%202018\&#1084;&#1091;&#1085;&#1080;&#1094;&#1080;&#1087;&#1072;&#1083;&#1100;&#1085;&#1099;&#1077;%20&#1087;&#1088;&#1086;&#1075;&#1088;&#1072;&#1084;&#1084;&#1099;%20-%20&#1087;&#1088;&#1086;&#1077;&#1082;&#1090;&#1099;%20&#1085;&#1072;%202019%20&#1075;&#1086;&#1076;%20&#1059;&#1058;&#1042;&#1045;&#1056;&#1046;&#1044;&#1045;&#1053;&#1053;&#1067;&#1045;\1217-&#1087;%20%20%20%20%2012%20%20%20&#1084;&#1091;&#1085;%20&#1092;&#1080;&#1085;&#1072;&#1085;&#1089;&#1099;%20&#1080;%20&#1072;&#1076;&#1084;&#1080;&#1085;&#1080;&#1089;&#1090;&#1088;&#1072;&#1094;&#1080;&#1103;\&#1072;&#1076;&#1084;&#1080;&#1085;&#1080;&#1089;&#1090;&#1088;&#1072;&#1094;&#1080;&#1103;%20%20%20%20&#1087;&#1086;&#1076;&#1087;&#1088;&#1086;&#1075;&#1088;&#1072;&#1084;&#1084;&#1072;%20%20%202019-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 к пасп ПП1"/>
      <sheetName val="пр к ПП1"/>
      <sheetName val="пр к пасп ПП5"/>
      <sheetName val="пр к ПП5"/>
      <sheetName val="пр 5 к Пр"/>
      <sheetName val="пр 6 к Пр"/>
      <sheetName val="пр 7 к Пр"/>
    </sheetNames>
    <sheetDataSet>
      <sheetData sheetId="3">
        <row r="10">
          <cell r="A10" t="str">
            <v>Цель. Высокий уровень антикоррупционного правосознания граждан.</v>
          </cell>
        </row>
        <row r="11">
          <cell r="A11" t="str">
            <v>Задача 1. Выполнить правовые и организационные меры, направленные на противодействие коррупции в муниципальном образовании Туруханский район.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4"/>
  <sheetViews>
    <sheetView view="pageBreakPreview" zoomScale="55" zoomScaleNormal="55" zoomScaleSheetLayoutView="55" zoomScalePageLayoutView="0" workbookViewId="0" topLeftCell="A1">
      <selection activeCell="K13" sqref="K13"/>
    </sheetView>
  </sheetViews>
  <sheetFormatPr defaultColWidth="9.00390625" defaultRowHeight="12.75"/>
  <cols>
    <col min="1" max="1" width="7.25390625" style="3" customWidth="1"/>
    <col min="2" max="2" width="44.875" style="3" customWidth="1"/>
    <col min="3" max="3" width="12.375" style="3" customWidth="1"/>
    <col min="4" max="4" width="16.00390625" style="3" customWidth="1"/>
    <col min="5" max="14" width="16.25390625" style="3" customWidth="1"/>
    <col min="15" max="16384" width="9.125" style="3" customWidth="1"/>
  </cols>
  <sheetData>
    <row r="1" spans="8:14" ht="79.5" customHeight="1">
      <c r="H1" s="122" t="s">
        <v>196</v>
      </c>
      <c r="I1" s="123"/>
      <c r="J1" s="123"/>
      <c r="K1" s="123"/>
      <c r="L1" s="123"/>
      <c r="M1" s="123"/>
      <c r="N1" s="123"/>
    </row>
    <row r="4" spans="1:14" ht="63" customHeight="1">
      <c r="A4" s="7"/>
      <c r="B4" s="2"/>
      <c r="C4" s="2"/>
      <c r="D4" s="2"/>
      <c r="E4" s="7"/>
      <c r="F4" s="7"/>
      <c r="G4" s="7"/>
      <c r="H4" s="122" t="s">
        <v>174</v>
      </c>
      <c r="I4" s="122"/>
      <c r="J4" s="122"/>
      <c r="K4" s="122"/>
      <c r="L4" s="122"/>
      <c r="M4" s="122"/>
      <c r="N4" s="122"/>
    </row>
    <row r="5" spans="1:7" ht="15.75">
      <c r="A5" s="2"/>
      <c r="B5" s="2"/>
      <c r="C5" s="2"/>
      <c r="D5" s="2"/>
      <c r="E5" s="2"/>
      <c r="F5" s="2"/>
      <c r="G5" s="2"/>
    </row>
    <row r="6" spans="1:14" ht="55.5" customHeight="1">
      <c r="A6" s="132" t="s">
        <v>83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ht="22.5" customHeight="1">
      <c r="A7" s="127" t="s">
        <v>12</v>
      </c>
      <c r="B7" s="127" t="s">
        <v>11</v>
      </c>
      <c r="C7" s="127" t="s">
        <v>9</v>
      </c>
      <c r="D7" s="127">
        <v>2013</v>
      </c>
      <c r="E7" s="124" t="s">
        <v>66</v>
      </c>
      <c r="F7" s="124"/>
      <c r="G7" s="124"/>
      <c r="H7" s="124"/>
      <c r="I7" s="124"/>
      <c r="J7" s="124"/>
      <c r="K7" s="124"/>
      <c r="L7" s="124"/>
      <c r="M7" s="124"/>
      <c r="N7" s="124"/>
    </row>
    <row r="8" spans="1:14" ht="69.75" customHeight="1">
      <c r="A8" s="127"/>
      <c r="B8" s="127"/>
      <c r="C8" s="127"/>
      <c r="D8" s="127"/>
      <c r="E8" s="128">
        <v>2014</v>
      </c>
      <c r="F8" s="128">
        <v>2015</v>
      </c>
      <c r="G8" s="128">
        <v>2016</v>
      </c>
      <c r="H8" s="128">
        <v>2017</v>
      </c>
      <c r="I8" s="128">
        <v>2018</v>
      </c>
      <c r="J8" s="130">
        <v>2019</v>
      </c>
      <c r="K8" s="128">
        <v>2020</v>
      </c>
      <c r="L8" s="130">
        <v>2021</v>
      </c>
      <c r="M8" s="125" t="s">
        <v>67</v>
      </c>
      <c r="N8" s="126"/>
    </row>
    <row r="9" spans="1:14" ht="24" customHeight="1">
      <c r="A9" s="127"/>
      <c r="B9" s="127"/>
      <c r="C9" s="127"/>
      <c r="D9" s="127"/>
      <c r="E9" s="129"/>
      <c r="F9" s="129"/>
      <c r="G9" s="129"/>
      <c r="H9" s="129"/>
      <c r="I9" s="129"/>
      <c r="J9" s="131"/>
      <c r="K9" s="129"/>
      <c r="L9" s="131"/>
      <c r="M9" s="13">
        <v>2025</v>
      </c>
      <c r="N9" s="13">
        <v>2030</v>
      </c>
    </row>
    <row r="10" spans="1:14" ht="41.25" customHeight="1">
      <c r="A10" s="133" t="s">
        <v>171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5"/>
    </row>
    <row r="11" spans="1:14" ht="66" customHeight="1">
      <c r="A11" s="5">
        <v>1</v>
      </c>
      <c r="B11" s="5" t="s">
        <v>62</v>
      </c>
      <c r="C11" s="5" t="s">
        <v>5</v>
      </c>
      <c r="D11" s="5" t="s">
        <v>6</v>
      </c>
      <c r="E11" s="5" t="s">
        <v>6</v>
      </c>
      <c r="F11" s="5" t="s">
        <v>7</v>
      </c>
      <c r="G11" s="5" t="s">
        <v>7</v>
      </c>
      <c r="H11" s="5">
        <v>92.6</v>
      </c>
      <c r="I11" s="5">
        <v>92.6</v>
      </c>
      <c r="J11" s="5" t="s">
        <v>8</v>
      </c>
      <c r="K11" s="5" t="s">
        <v>63</v>
      </c>
      <c r="L11" s="5" t="s">
        <v>63</v>
      </c>
      <c r="M11" s="5" t="s">
        <v>63</v>
      </c>
      <c r="N11" s="5" t="s">
        <v>63</v>
      </c>
    </row>
    <row r="12" spans="1:14" ht="145.5" customHeight="1">
      <c r="A12" s="5">
        <v>2</v>
      </c>
      <c r="B12" s="5" t="s">
        <v>0</v>
      </c>
      <c r="C12" s="5" t="s">
        <v>5</v>
      </c>
      <c r="D12" s="5">
        <v>0</v>
      </c>
      <c r="E12" s="5">
        <v>0</v>
      </c>
      <c r="F12" s="5">
        <v>0</v>
      </c>
      <c r="G12" s="5">
        <v>0.2</v>
      </c>
      <c r="H12" s="5">
        <v>5</v>
      </c>
      <c r="I12" s="5">
        <v>5</v>
      </c>
      <c r="J12" s="5" t="s">
        <v>14</v>
      </c>
      <c r="K12" s="5" t="s">
        <v>14</v>
      </c>
      <c r="L12" s="5" t="s">
        <v>14</v>
      </c>
      <c r="M12" s="5" t="s">
        <v>14</v>
      </c>
      <c r="N12" s="5" t="s">
        <v>14</v>
      </c>
    </row>
    <row r="13" spans="1:14" ht="209.25" customHeight="1">
      <c r="A13" s="5">
        <v>3</v>
      </c>
      <c r="B13" s="15" t="s">
        <v>65</v>
      </c>
      <c r="C13" s="5" t="s">
        <v>64</v>
      </c>
      <c r="D13" s="5" t="s">
        <v>193</v>
      </c>
      <c r="E13" s="5" t="s">
        <v>193</v>
      </c>
      <c r="F13" s="5" t="s">
        <v>193</v>
      </c>
      <c r="G13" s="5" t="s">
        <v>193</v>
      </c>
      <c r="H13" s="5" t="s">
        <v>193</v>
      </c>
      <c r="I13" s="5" t="s">
        <v>193</v>
      </c>
      <c r="J13" s="5" t="s">
        <v>194</v>
      </c>
      <c r="K13" s="5" t="s">
        <v>194</v>
      </c>
      <c r="L13" s="5" t="s">
        <v>194</v>
      </c>
      <c r="M13" s="5" t="s">
        <v>194</v>
      </c>
      <c r="N13" s="5" t="s">
        <v>194</v>
      </c>
    </row>
    <row r="15" spans="1:5" ht="30.75" customHeight="1">
      <c r="A15" s="122"/>
      <c r="B15" s="122"/>
      <c r="C15" s="122"/>
      <c r="E15" s="4"/>
    </row>
    <row r="25" spans="1:7" ht="15.75">
      <c r="A25" s="8"/>
      <c r="B25" s="8"/>
      <c r="C25" s="8"/>
      <c r="E25" s="4"/>
      <c r="F25" s="4"/>
      <c r="G25" s="4"/>
    </row>
    <row r="26" spans="1:7" ht="15.75">
      <c r="A26" s="8"/>
      <c r="B26" s="8"/>
      <c r="C26" s="8"/>
      <c r="E26" s="4"/>
      <c r="F26" s="4"/>
      <c r="G26" s="4"/>
    </row>
    <row r="27" spans="1:7" ht="15.75">
      <c r="A27" s="8"/>
      <c r="B27" s="8"/>
      <c r="C27" s="8"/>
      <c r="E27" s="4"/>
      <c r="F27" s="4"/>
      <c r="G27" s="4"/>
    </row>
    <row r="28" spans="1:7" ht="15.75">
      <c r="A28" s="8"/>
      <c r="B28" s="8"/>
      <c r="C28" s="8"/>
      <c r="E28" s="4"/>
      <c r="F28" s="4"/>
      <c r="G28" s="4"/>
    </row>
    <row r="29" spans="1:7" ht="15.75">
      <c r="A29" s="8"/>
      <c r="B29" s="8"/>
      <c r="C29" s="8"/>
      <c r="E29" s="4"/>
      <c r="F29" s="4"/>
      <c r="G29" s="4"/>
    </row>
    <row r="30" spans="1:7" ht="15.75">
      <c r="A30" s="8"/>
      <c r="B30" s="8"/>
      <c r="C30" s="8"/>
      <c r="E30" s="4"/>
      <c r="F30" s="4"/>
      <c r="G30" s="4"/>
    </row>
    <row r="31" spans="1:7" ht="15.75">
      <c r="A31" s="8"/>
      <c r="B31" s="8"/>
      <c r="C31" s="8"/>
      <c r="E31" s="4"/>
      <c r="F31" s="4"/>
      <c r="G31" s="4"/>
    </row>
    <row r="32" spans="1:7" ht="15.75">
      <c r="A32" s="8"/>
      <c r="B32" s="8"/>
      <c r="C32" s="8"/>
      <c r="E32" s="4"/>
      <c r="F32" s="4"/>
      <c r="G32" s="4"/>
    </row>
    <row r="33" spans="1:7" ht="15.75">
      <c r="A33" s="8"/>
      <c r="B33" s="8"/>
      <c r="C33" s="8"/>
      <c r="E33" s="4"/>
      <c r="F33" s="4"/>
      <c r="G33" s="4"/>
    </row>
    <row r="34" spans="1:7" ht="15.75">
      <c r="A34" s="8"/>
      <c r="B34" s="8"/>
      <c r="C34" s="8"/>
      <c r="E34" s="4"/>
      <c r="F34" s="4"/>
      <c r="G34" s="4"/>
    </row>
  </sheetData>
  <sheetProtection/>
  <mergeCells count="19">
    <mergeCell ref="A6:N6"/>
    <mergeCell ref="H8:H9"/>
    <mergeCell ref="I8:I9"/>
    <mergeCell ref="A15:C15"/>
    <mergeCell ref="E8:E9"/>
    <mergeCell ref="F8:F9"/>
    <mergeCell ref="G8:G9"/>
    <mergeCell ref="A10:N10"/>
    <mergeCell ref="J8:J9"/>
    <mergeCell ref="H1:N1"/>
    <mergeCell ref="E7:N7"/>
    <mergeCell ref="M8:N8"/>
    <mergeCell ref="A7:A9"/>
    <mergeCell ref="B7:B9"/>
    <mergeCell ref="C7:C9"/>
    <mergeCell ref="D7:D9"/>
    <mergeCell ref="K8:K9"/>
    <mergeCell ref="L8:L9"/>
    <mergeCell ref="H4:N4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4"/>
  <sheetViews>
    <sheetView view="pageBreakPreview" zoomScale="70" zoomScaleSheetLayoutView="70" zoomScalePageLayoutView="0" workbookViewId="0" topLeftCell="A1">
      <selection activeCell="I1" sqref="I1:L1"/>
    </sheetView>
  </sheetViews>
  <sheetFormatPr defaultColWidth="9.00390625" defaultRowHeight="12.75"/>
  <cols>
    <col min="1" max="1" width="9.125" style="55" customWidth="1"/>
    <col min="2" max="2" width="33.125" style="56" customWidth="1"/>
    <col min="3" max="3" width="17.375" style="56" customWidth="1"/>
    <col min="4" max="5" width="9.75390625" style="56" customWidth="1"/>
    <col min="6" max="6" width="15.00390625" style="56" customWidth="1"/>
    <col min="7" max="7" width="9.125" style="56" customWidth="1"/>
    <col min="8" max="9" width="14.375" style="56" bestFit="1" customWidth="1"/>
    <col min="10" max="10" width="14.00390625" style="56" customWidth="1"/>
    <col min="11" max="11" width="15.375" style="56" customWidth="1"/>
    <col min="12" max="12" width="40.375" style="56" customWidth="1"/>
    <col min="13" max="16384" width="9.125" style="56" customWidth="1"/>
  </cols>
  <sheetData>
    <row r="1" spans="9:12" ht="72.75" customHeight="1">
      <c r="I1" s="148" t="s">
        <v>197</v>
      </c>
      <c r="J1" s="148"/>
      <c r="K1" s="149"/>
      <c r="L1" s="149"/>
    </row>
    <row r="4" spans="2:12" ht="69.75" customHeight="1">
      <c r="B4" s="7"/>
      <c r="C4" s="2"/>
      <c r="D4" s="2"/>
      <c r="E4" s="2"/>
      <c r="F4" s="2"/>
      <c r="G4" s="2"/>
      <c r="H4" s="2"/>
      <c r="I4" s="148" t="s">
        <v>97</v>
      </c>
      <c r="J4" s="148"/>
      <c r="K4" s="149"/>
      <c r="L4" s="149"/>
    </row>
    <row r="5" spans="2:12" ht="15.75">
      <c r="B5" s="11"/>
      <c r="C5" s="11"/>
      <c r="D5" s="11"/>
      <c r="E5" s="11"/>
      <c r="F5" s="11"/>
      <c r="G5" s="11"/>
      <c r="H5" s="11"/>
      <c r="I5" s="11"/>
      <c r="J5" s="11"/>
      <c r="K5" s="11"/>
      <c r="L5" s="11" t="s">
        <v>18</v>
      </c>
    </row>
    <row r="6" spans="2:12" ht="15.7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39.75" customHeight="1">
      <c r="A7" s="144" t="s">
        <v>96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2:12" ht="15.75">
      <c r="B8" s="4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.75">
      <c r="A9" s="152" t="s">
        <v>16</v>
      </c>
      <c r="B9" s="127" t="s">
        <v>19</v>
      </c>
      <c r="C9" s="127" t="s">
        <v>20</v>
      </c>
      <c r="D9" s="127" t="s">
        <v>21</v>
      </c>
      <c r="E9" s="127"/>
      <c r="F9" s="127"/>
      <c r="G9" s="127"/>
      <c r="H9" s="127" t="s">
        <v>82</v>
      </c>
      <c r="I9" s="127"/>
      <c r="J9" s="127"/>
      <c r="K9" s="127"/>
      <c r="L9" s="128" t="s">
        <v>72</v>
      </c>
    </row>
    <row r="10" spans="1:12" ht="126.75" customHeight="1">
      <c r="A10" s="152"/>
      <c r="B10" s="127"/>
      <c r="C10" s="127"/>
      <c r="D10" s="5" t="s">
        <v>20</v>
      </c>
      <c r="E10" s="5" t="s">
        <v>22</v>
      </c>
      <c r="F10" s="5" t="s">
        <v>23</v>
      </c>
      <c r="G10" s="5" t="s">
        <v>24</v>
      </c>
      <c r="H10" s="5">
        <v>2019</v>
      </c>
      <c r="I10" s="5">
        <v>2020</v>
      </c>
      <c r="J10" s="5">
        <v>2021</v>
      </c>
      <c r="K10" s="5" t="s">
        <v>68</v>
      </c>
      <c r="L10" s="129"/>
    </row>
    <row r="11" spans="1:12" ht="15.75">
      <c r="A11" s="133" t="e">
        <f>#REF!</f>
        <v>#REF!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5"/>
    </row>
    <row r="12" spans="1:12" ht="15.75">
      <c r="A12" s="145" t="e">
        <f>#REF!</f>
        <v>#REF!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7"/>
    </row>
    <row r="13" spans="1:12" ht="78.75">
      <c r="A13" s="150">
        <v>1</v>
      </c>
      <c r="B13" s="128" t="s">
        <v>93</v>
      </c>
      <c r="C13" s="5" t="s">
        <v>25</v>
      </c>
      <c r="D13" s="13">
        <v>240</v>
      </c>
      <c r="E13" s="13">
        <v>1401</v>
      </c>
      <c r="F13" s="17">
        <v>1210076010</v>
      </c>
      <c r="G13" s="13">
        <v>511</v>
      </c>
      <c r="H13" s="52">
        <v>18743.9</v>
      </c>
      <c r="I13" s="52">
        <v>13359.8</v>
      </c>
      <c r="J13" s="52">
        <v>13359.8</v>
      </c>
      <c r="K13" s="52">
        <f>SUM(H13:J13)</f>
        <v>45463.5</v>
      </c>
      <c r="L13" s="5" t="s">
        <v>85</v>
      </c>
    </row>
    <row r="14" spans="1:12" ht="31.5">
      <c r="A14" s="151"/>
      <c r="B14" s="129"/>
      <c r="C14" s="57" t="s">
        <v>88</v>
      </c>
      <c r="D14" s="58" t="s">
        <v>34</v>
      </c>
      <c r="E14" s="58" t="s">
        <v>34</v>
      </c>
      <c r="F14" s="58" t="s">
        <v>34</v>
      </c>
      <c r="G14" s="58" t="s">
        <v>34</v>
      </c>
      <c r="H14" s="48">
        <f>H13</f>
        <v>18743.9</v>
      </c>
      <c r="I14" s="48">
        <f>I13</f>
        <v>13359.8</v>
      </c>
      <c r="J14" s="48">
        <f>J13</f>
        <v>13359.8</v>
      </c>
      <c r="K14" s="48">
        <f>K13</f>
        <v>45463.5</v>
      </c>
      <c r="L14" s="58" t="s">
        <v>34</v>
      </c>
    </row>
    <row r="15" spans="1:12" ht="78.75">
      <c r="A15" s="150">
        <v>2</v>
      </c>
      <c r="B15" s="128" t="s">
        <v>94</v>
      </c>
      <c r="C15" s="29" t="s">
        <v>25</v>
      </c>
      <c r="D15" s="17">
        <v>240</v>
      </c>
      <c r="E15" s="17">
        <v>1401</v>
      </c>
      <c r="F15" s="37" t="s">
        <v>84</v>
      </c>
      <c r="G15" s="17">
        <v>511</v>
      </c>
      <c r="H15" s="52">
        <v>64057.645</v>
      </c>
      <c r="I15" s="52">
        <v>62276.265</v>
      </c>
      <c r="J15" s="52">
        <v>63242.173</v>
      </c>
      <c r="K15" s="52">
        <f>SUM(H15:J15)</f>
        <v>189576.083</v>
      </c>
      <c r="L15" s="29" t="s">
        <v>85</v>
      </c>
    </row>
    <row r="16" spans="1:12" ht="31.5">
      <c r="A16" s="151"/>
      <c r="B16" s="129"/>
      <c r="C16" s="57" t="s">
        <v>88</v>
      </c>
      <c r="D16" s="58" t="s">
        <v>34</v>
      </c>
      <c r="E16" s="58" t="s">
        <v>34</v>
      </c>
      <c r="F16" s="58" t="s">
        <v>34</v>
      </c>
      <c r="G16" s="58" t="s">
        <v>34</v>
      </c>
      <c r="H16" s="48">
        <f>H15</f>
        <v>64057.645</v>
      </c>
      <c r="I16" s="48">
        <f>I15</f>
        <v>62276.265</v>
      </c>
      <c r="J16" s="48">
        <f>J15</f>
        <v>63242.173</v>
      </c>
      <c r="K16" s="48">
        <f>K15</f>
        <v>189576.083</v>
      </c>
      <c r="L16" s="58" t="s">
        <v>34</v>
      </c>
    </row>
    <row r="17" spans="1:12" ht="94.5">
      <c r="A17" s="150">
        <v>3</v>
      </c>
      <c r="B17" s="128" t="s">
        <v>95</v>
      </c>
      <c r="C17" s="5" t="s">
        <v>25</v>
      </c>
      <c r="D17" s="13">
        <v>240</v>
      </c>
      <c r="E17" s="13">
        <v>1403</v>
      </c>
      <c r="F17" s="13">
        <v>1210081020</v>
      </c>
      <c r="G17" s="13">
        <v>540</v>
      </c>
      <c r="H17" s="52">
        <v>198076.368</v>
      </c>
      <c r="I17" s="52">
        <v>198527.448</v>
      </c>
      <c r="J17" s="52">
        <v>194875.84</v>
      </c>
      <c r="K17" s="52">
        <f>SUM(H17:J17)</f>
        <v>591479.656</v>
      </c>
      <c r="L17" s="5" t="s">
        <v>2</v>
      </c>
    </row>
    <row r="18" spans="1:12" ht="31.5">
      <c r="A18" s="151"/>
      <c r="B18" s="129"/>
      <c r="C18" s="57" t="s">
        <v>88</v>
      </c>
      <c r="D18" s="58" t="s">
        <v>34</v>
      </c>
      <c r="E18" s="58" t="s">
        <v>34</v>
      </c>
      <c r="F18" s="58" t="s">
        <v>34</v>
      </c>
      <c r="G18" s="58" t="s">
        <v>34</v>
      </c>
      <c r="H18" s="48">
        <f>H17</f>
        <v>198076.368</v>
      </c>
      <c r="I18" s="48">
        <f>I17</f>
        <v>198527.448</v>
      </c>
      <c r="J18" s="48">
        <f>J17</f>
        <v>194875.84</v>
      </c>
      <c r="K18" s="48">
        <f>K17</f>
        <v>591479.656</v>
      </c>
      <c r="L18" s="58" t="s">
        <v>34</v>
      </c>
    </row>
    <row r="19" spans="1:12" s="59" customFormat="1" ht="15.75">
      <c r="A19" s="136" t="e">
        <f>#REF!</f>
        <v>#REF!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8"/>
    </row>
    <row r="20" spans="1:12" ht="78.75">
      <c r="A20" s="150">
        <v>4</v>
      </c>
      <c r="B20" s="128" t="s">
        <v>99</v>
      </c>
      <c r="C20" s="5" t="s">
        <v>25</v>
      </c>
      <c r="D20" s="13" t="s">
        <v>78</v>
      </c>
      <c r="E20" s="13" t="s">
        <v>78</v>
      </c>
      <c r="F20" s="13" t="s">
        <v>78</v>
      </c>
      <c r="G20" s="13" t="s">
        <v>78</v>
      </c>
      <c r="H20" s="115">
        <v>0</v>
      </c>
      <c r="I20" s="115">
        <v>0</v>
      </c>
      <c r="J20" s="115">
        <v>0</v>
      </c>
      <c r="K20" s="115">
        <f>SUM(H20:J20)</f>
        <v>0</v>
      </c>
      <c r="L20" s="5" t="s">
        <v>79</v>
      </c>
    </row>
    <row r="21" spans="1:12" ht="31.5">
      <c r="A21" s="151"/>
      <c r="B21" s="153"/>
      <c r="C21" s="57" t="s">
        <v>88</v>
      </c>
      <c r="D21" s="58" t="s">
        <v>34</v>
      </c>
      <c r="E21" s="58" t="s">
        <v>34</v>
      </c>
      <c r="F21" s="58" t="s">
        <v>34</v>
      </c>
      <c r="G21" s="58" t="s">
        <v>34</v>
      </c>
      <c r="H21" s="48">
        <f>H20</f>
        <v>0</v>
      </c>
      <c r="I21" s="48">
        <f>I20</f>
        <v>0</v>
      </c>
      <c r="J21" s="48">
        <f>J20</f>
        <v>0</v>
      </c>
      <c r="K21" s="48">
        <f>K20</f>
        <v>0</v>
      </c>
      <c r="L21" s="58" t="s">
        <v>34</v>
      </c>
    </row>
    <row r="22" spans="1:12" s="45" customFormat="1" ht="15.75">
      <c r="A22" s="49"/>
      <c r="B22" s="60" t="s">
        <v>87</v>
      </c>
      <c r="C22" s="49"/>
      <c r="D22" s="49"/>
      <c r="E22" s="49"/>
      <c r="F22" s="49"/>
      <c r="G22" s="49"/>
      <c r="H22" s="50">
        <f>H14+H16+H18+H21</f>
        <v>280877.913</v>
      </c>
      <c r="I22" s="50">
        <f>I14+I16+I18+I21</f>
        <v>274163.51300000004</v>
      </c>
      <c r="J22" s="50">
        <f>J14+J16+J18+J21</f>
        <v>271477.81299999997</v>
      </c>
      <c r="K22" s="50">
        <f>K14+K16+K18+K21</f>
        <v>826519.239</v>
      </c>
      <c r="L22" s="49"/>
    </row>
    <row r="24" spans="2:12" ht="56.25" customHeight="1">
      <c r="B24" s="139"/>
      <c r="C24" s="139"/>
      <c r="K24" s="14"/>
      <c r="L24" s="3"/>
    </row>
  </sheetData>
  <sheetProtection/>
  <mergeCells count="21">
    <mergeCell ref="B24:C24"/>
    <mergeCell ref="A20:A21"/>
    <mergeCell ref="C9:C10"/>
    <mergeCell ref="A19:L19"/>
    <mergeCell ref="A13:A14"/>
    <mergeCell ref="A9:A10"/>
    <mergeCell ref="B15:B16"/>
    <mergeCell ref="D9:G9"/>
    <mergeCell ref="H9:K9"/>
    <mergeCell ref="B17:B18"/>
    <mergeCell ref="B20:B21"/>
    <mergeCell ref="A7:L7"/>
    <mergeCell ref="L9:L10"/>
    <mergeCell ref="A11:L11"/>
    <mergeCell ref="A12:L12"/>
    <mergeCell ref="I1:L1"/>
    <mergeCell ref="A17:A18"/>
    <mergeCell ref="B13:B14"/>
    <mergeCell ref="I4:L4"/>
    <mergeCell ref="B9:B10"/>
    <mergeCell ref="A15:A16"/>
  </mergeCells>
  <printOptions/>
  <pageMargins left="0.7874015748031497" right="0.7874015748031497" top="1.1811023622047245" bottom="0.3937007874015748" header="0" footer="0"/>
  <pageSetup fitToHeight="0" fitToWidth="1" horizontalDpi="600" verticalDpi="600" orientation="landscape" paperSize="9" scale="65" r:id="rId1"/>
  <rowBreaks count="1" manualBreakCount="1">
    <brk id="1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6"/>
  <sheetViews>
    <sheetView view="pageBreakPreview" zoomScale="75" zoomScaleSheetLayoutView="75" zoomScalePageLayoutView="0" workbookViewId="0" topLeftCell="B1">
      <selection activeCell="H6" sqref="H6"/>
    </sheetView>
  </sheetViews>
  <sheetFormatPr defaultColWidth="9.00390625" defaultRowHeight="12.75"/>
  <cols>
    <col min="1" max="1" width="9.125" style="10" customWidth="1"/>
    <col min="2" max="2" width="45.875" style="10" customWidth="1"/>
    <col min="3" max="3" width="12.375" style="10" customWidth="1"/>
    <col min="4" max="4" width="58.00390625" style="10" customWidth="1"/>
    <col min="5" max="8" width="14.00390625" style="10" customWidth="1"/>
    <col min="9" max="16384" width="9.125" style="10" customWidth="1"/>
  </cols>
  <sheetData>
    <row r="1" spans="5:8" ht="78" customHeight="1">
      <c r="E1" s="157" t="s">
        <v>198</v>
      </c>
      <c r="F1" s="157"/>
      <c r="G1" s="157"/>
      <c r="H1" s="157"/>
    </row>
    <row r="4" spans="1:8" ht="66.75" customHeight="1">
      <c r="A4" s="7"/>
      <c r="B4" s="9"/>
      <c r="C4" s="9"/>
      <c r="D4" s="9"/>
      <c r="E4" s="157" t="s">
        <v>91</v>
      </c>
      <c r="F4" s="157"/>
      <c r="G4" s="157"/>
      <c r="H4" s="157"/>
    </row>
    <row r="5" ht="15.75">
      <c r="A5" s="4"/>
    </row>
    <row r="6" spans="1:7" ht="36.75" customHeight="1">
      <c r="A6" s="154" t="s">
        <v>90</v>
      </c>
      <c r="B6" s="154"/>
      <c r="C6" s="154"/>
      <c r="D6" s="154"/>
      <c r="E6" s="154"/>
      <c r="F6" s="154"/>
      <c r="G6" s="154"/>
    </row>
    <row r="7" ht="15.75">
      <c r="A7" s="4"/>
    </row>
    <row r="8" spans="1:8" ht="15.75" customHeight="1">
      <c r="A8" s="127" t="s">
        <v>16</v>
      </c>
      <c r="B8" s="127" t="s">
        <v>17</v>
      </c>
      <c r="C8" s="127" t="s">
        <v>31</v>
      </c>
      <c r="D8" s="127" t="s">
        <v>10</v>
      </c>
      <c r="E8" s="155" t="s">
        <v>81</v>
      </c>
      <c r="F8" s="155"/>
      <c r="G8" s="155"/>
      <c r="H8" s="156"/>
    </row>
    <row r="9" spans="1:8" ht="15.75">
      <c r="A9" s="127"/>
      <c r="B9" s="127"/>
      <c r="C9" s="127"/>
      <c r="D9" s="127"/>
      <c r="E9" s="5">
        <v>2018</v>
      </c>
      <c r="F9" s="5">
        <v>2019</v>
      </c>
      <c r="G9" s="5">
        <v>2020</v>
      </c>
      <c r="H9" s="5">
        <v>2021</v>
      </c>
    </row>
    <row r="10" spans="1:8" ht="15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6">
        <v>8</v>
      </c>
    </row>
    <row r="11" spans="1:8" ht="15.75" customHeight="1">
      <c r="A11" s="133" t="s">
        <v>159</v>
      </c>
      <c r="B11" s="134"/>
      <c r="C11" s="134"/>
      <c r="D11" s="134"/>
      <c r="E11" s="134"/>
      <c r="F11" s="134"/>
      <c r="G11" s="134"/>
      <c r="H11" s="135"/>
    </row>
    <row r="12" spans="1:8" ht="15.75" customHeight="1">
      <c r="A12" s="136" t="s">
        <v>162</v>
      </c>
      <c r="B12" s="137"/>
      <c r="C12" s="137"/>
      <c r="D12" s="137"/>
      <c r="E12" s="137"/>
      <c r="F12" s="137"/>
      <c r="G12" s="137"/>
      <c r="H12" s="138"/>
    </row>
    <row r="13" spans="1:8" ht="78.75">
      <c r="A13" s="6" t="s">
        <v>98</v>
      </c>
      <c r="B13" s="42" t="s">
        <v>3</v>
      </c>
      <c r="C13" s="5" t="s">
        <v>5</v>
      </c>
      <c r="D13" s="30" t="s">
        <v>26</v>
      </c>
      <c r="E13" s="5">
        <v>29.1</v>
      </c>
      <c r="F13" s="5" t="s">
        <v>27</v>
      </c>
      <c r="G13" s="5" t="s">
        <v>27</v>
      </c>
      <c r="H13" s="5" t="s">
        <v>27</v>
      </c>
    </row>
    <row r="14" spans="1:8" ht="15.75" customHeight="1">
      <c r="A14" s="136" t="s">
        <v>161</v>
      </c>
      <c r="B14" s="137"/>
      <c r="C14" s="137"/>
      <c r="D14" s="137"/>
      <c r="E14" s="137"/>
      <c r="F14" s="137"/>
      <c r="G14" s="137"/>
      <c r="H14" s="138"/>
    </row>
    <row r="15" spans="1:8" ht="63">
      <c r="A15" s="6" t="s">
        <v>73</v>
      </c>
      <c r="B15" s="42" t="s">
        <v>28</v>
      </c>
      <c r="C15" s="5" t="s">
        <v>5</v>
      </c>
      <c r="D15" s="5" t="s">
        <v>26</v>
      </c>
      <c r="E15" s="5">
        <v>26.1</v>
      </c>
      <c r="F15" s="5" t="s">
        <v>29</v>
      </c>
      <c r="G15" s="5" t="s">
        <v>29</v>
      </c>
      <c r="H15" s="5" t="s">
        <v>29</v>
      </c>
    </row>
    <row r="16" spans="1:8" ht="110.25">
      <c r="A16" s="6" t="s">
        <v>74</v>
      </c>
      <c r="B16" s="42" t="s">
        <v>0</v>
      </c>
      <c r="C16" s="5" t="s">
        <v>5</v>
      </c>
      <c r="D16" s="5" t="s">
        <v>26</v>
      </c>
      <c r="E16" s="5">
        <v>1.01</v>
      </c>
      <c r="F16" s="5" t="s">
        <v>30</v>
      </c>
      <c r="G16" s="5" t="s">
        <v>30</v>
      </c>
      <c r="H16" s="5" t="s">
        <v>30</v>
      </c>
    </row>
    <row r="17" spans="1:8" ht="15.75" customHeight="1">
      <c r="A17" s="136" t="s">
        <v>160</v>
      </c>
      <c r="B17" s="137"/>
      <c r="C17" s="137"/>
      <c r="D17" s="137"/>
      <c r="E17" s="137"/>
      <c r="F17" s="137"/>
      <c r="G17" s="137"/>
      <c r="H17" s="138"/>
    </row>
    <row r="18" spans="1:8" ht="31.5">
      <c r="A18" s="6" t="s">
        <v>163</v>
      </c>
      <c r="B18" s="42" t="s">
        <v>4</v>
      </c>
      <c r="C18" s="5" t="s">
        <v>13</v>
      </c>
      <c r="D18" s="5" t="s">
        <v>15</v>
      </c>
      <c r="E18" s="5">
        <f>0</f>
        <v>0</v>
      </c>
      <c r="F18" s="5">
        <f>0</f>
        <v>0</v>
      </c>
      <c r="G18" s="5">
        <f>0</f>
        <v>0</v>
      </c>
      <c r="H18" s="5">
        <f>0</f>
        <v>0</v>
      </c>
    </row>
    <row r="26" spans="1:5" ht="52.5" customHeight="1">
      <c r="A26" s="122"/>
      <c r="B26" s="122"/>
      <c r="C26" s="122"/>
      <c r="E26" s="3"/>
    </row>
  </sheetData>
  <sheetProtection/>
  <mergeCells count="13">
    <mergeCell ref="E4:H4"/>
    <mergeCell ref="E1:H1"/>
    <mergeCell ref="A12:H12"/>
    <mergeCell ref="A14:H14"/>
    <mergeCell ref="A26:C26"/>
    <mergeCell ref="D8:D9"/>
    <mergeCell ref="A6:G6"/>
    <mergeCell ref="C8:C9"/>
    <mergeCell ref="B8:B9"/>
    <mergeCell ref="A8:A9"/>
    <mergeCell ref="A17:H17"/>
    <mergeCell ref="E8:H8"/>
    <mergeCell ref="A11:H11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3"/>
  <sheetViews>
    <sheetView view="pageBreakPreview" zoomScale="75" zoomScaleSheetLayoutView="75" zoomScalePageLayoutView="0" workbookViewId="0" topLeftCell="A1">
      <selection activeCell="A7" sqref="A7:H7"/>
    </sheetView>
  </sheetViews>
  <sheetFormatPr defaultColWidth="9.00390625" defaultRowHeight="12.75"/>
  <cols>
    <col min="1" max="1" width="6.125" style="54" customWidth="1"/>
    <col min="2" max="2" width="52.625" style="0" customWidth="1"/>
    <col min="3" max="3" width="12.75390625" style="0" customWidth="1"/>
    <col min="4" max="4" width="26.875" style="0" customWidth="1"/>
    <col min="5" max="6" width="22.875" style="0" customWidth="1"/>
    <col min="7" max="7" width="22.75390625" style="0" customWidth="1"/>
    <col min="8" max="8" width="22.875" style="0" customWidth="1"/>
  </cols>
  <sheetData>
    <row r="1" spans="6:8" ht="70.5" customHeight="1">
      <c r="F1" s="122" t="s">
        <v>199</v>
      </c>
      <c r="G1" s="123"/>
      <c r="H1" s="123"/>
    </row>
    <row r="4" spans="1:8" ht="95.25" customHeight="1">
      <c r="A4" s="53"/>
      <c r="B4" s="1"/>
      <c r="C4" s="1"/>
      <c r="D4" s="1"/>
      <c r="F4" s="122" t="s">
        <v>92</v>
      </c>
      <c r="G4" s="123"/>
      <c r="H4" s="123"/>
    </row>
    <row r="5" spans="2:6" ht="12.75">
      <c r="B5" s="1"/>
      <c r="C5" s="1"/>
      <c r="D5" s="1"/>
      <c r="E5" s="1"/>
      <c r="F5" s="1"/>
    </row>
    <row r="6" spans="2:6" ht="12.75">
      <c r="B6" s="1"/>
      <c r="C6" s="1"/>
      <c r="D6" s="1"/>
      <c r="E6" s="1"/>
      <c r="F6" s="1"/>
    </row>
    <row r="7" spans="1:8" ht="59.25" customHeight="1">
      <c r="A7" s="140" t="s">
        <v>106</v>
      </c>
      <c r="B7" s="140"/>
      <c r="C7" s="140"/>
      <c r="D7" s="140"/>
      <c r="E7" s="140"/>
      <c r="F7" s="140"/>
      <c r="G7" s="140"/>
      <c r="H7" s="140"/>
    </row>
    <row r="8" spans="1:8" ht="15.75">
      <c r="A8" s="41"/>
      <c r="B8" s="41"/>
      <c r="C8" s="41"/>
      <c r="D8" s="41"/>
      <c r="E8" s="41"/>
      <c r="F8" s="41"/>
      <c r="G8" s="41"/>
      <c r="H8" s="41"/>
    </row>
    <row r="9" spans="1:8" ht="15.75">
      <c r="A9" s="128" t="s">
        <v>16</v>
      </c>
      <c r="B9" s="128" t="s">
        <v>56</v>
      </c>
      <c r="C9" s="128" t="s">
        <v>9</v>
      </c>
      <c r="D9" s="128" t="s">
        <v>57</v>
      </c>
      <c r="E9" s="141" t="s">
        <v>81</v>
      </c>
      <c r="F9" s="142"/>
      <c r="G9" s="142"/>
      <c r="H9" s="143"/>
    </row>
    <row r="10" spans="1:8" ht="31.5" customHeight="1">
      <c r="A10" s="129"/>
      <c r="B10" s="129"/>
      <c r="C10" s="129"/>
      <c r="D10" s="129"/>
      <c r="E10" s="5">
        <v>2018</v>
      </c>
      <c r="F10" s="5">
        <v>2019</v>
      </c>
      <c r="G10" s="5">
        <v>2020</v>
      </c>
      <c r="H10" s="5">
        <v>2021</v>
      </c>
    </row>
    <row r="11" spans="1:8" ht="15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8" ht="36" customHeight="1">
      <c r="A12" s="159" t="s">
        <v>164</v>
      </c>
      <c r="B12" s="159"/>
      <c r="C12" s="159"/>
      <c r="D12" s="159"/>
      <c r="E12" s="159"/>
      <c r="F12" s="159"/>
      <c r="G12" s="159"/>
      <c r="H12" s="159"/>
    </row>
    <row r="13" spans="1:8" ht="33.75" customHeight="1">
      <c r="A13" s="136" t="s">
        <v>165</v>
      </c>
      <c r="B13" s="137"/>
      <c r="C13" s="137"/>
      <c r="D13" s="137"/>
      <c r="E13" s="137"/>
      <c r="F13" s="137"/>
      <c r="G13" s="137"/>
      <c r="H13" s="138"/>
    </row>
    <row r="14" spans="1:8" ht="47.25">
      <c r="A14" s="5">
        <v>1</v>
      </c>
      <c r="B14" s="5" t="s">
        <v>1</v>
      </c>
      <c r="C14" s="5" t="s">
        <v>5</v>
      </c>
      <c r="D14" s="5" t="s">
        <v>53</v>
      </c>
      <c r="E14" s="5">
        <v>87</v>
      </c>
      <c r="F14" s="5" t="s">
        <v>60</v>
      </c>
      <c r="G14" s="5" t="s">
        <v>58</v>
      </c>
      <c r="H14" s="5" t="s">
        <v>61</v>
      </c>
    </row>
    <row r="15" spans="1:8" ht="31.5">
      <c r="A15" s="5">
        <v>2</v>
      </c>
      <c r="B15" s="5" t="s">
        <v>54</v>
      </c>
      <c r="C15" s="5" t="s">
        <v>5</v>
      </c>
      <c r="D15" s="5" t="s">
        <v>55</v>
      </c>
      <c r="E15" s="5">
        <v>99.3</v>
      </c>
      <c r="F15" s="5" t="s">
        <v>59</v>
      </c>
      <c r="G15" s="5" t="s">
        <v>59</v>
      </c>
      <c r="H15" s="5" t="s">
        <v>59</v>
      </c>
    </row>
    <row r="16" spans="1:8" ht="15.75">
      <c r="A16" s="136" t="s">
        <v>166</v>
      </c>
      <c r="B16" s="137"/>
      <c r="C16" s="137"/>
      <c r="D16" s="137"/>
      <c r="E16" s="137"/>
      <c r="F16" s="137"/>
      <c r="G16" s="137"/>
      <c r="H16" s="138"/>
    </row>
    <row r="17" spans="1:8" s="23" customFormat="1" ht="63">
      <c r="A17" s="34">
        <v>3</v>
      </c>
      <c r="B17" s="32" t="s">
        <v>77</v>
      </c>
      <c r="C17" s="32" t="s">
        <v>75</v>
      </c>
      <c r="D17" s="32" t="s">
        <v>76</v>
      </c>
      <c r="E17" s="34">
        <v>1</v>
      </c>
      <c r="F17" s="34">
        <v>1</v>
      </c>
      <c r="G17" s="34">
        <v>1</v>
      </c>
      <c r="H17" s="34">
        <v>1</v>
      </c>
    </row>
    <row r="18" spans="1:8" ht="15.75">
      <c r="A18" s="31"/>
      <c r="B18" s="3"/>
      <c r="C18" s="3"/>
      <c r="D18" s="3"/>
      <c r="E18" s="3"/>
      <c r="F18" s="3"/>
      <c r="G18" s="3"/>
      <c r="H18" s="3"/>
    </row>
    <row r="19" spans="1:8" ht="68.25" customHeight="1">
      <c r="A19" s="122"/>
      <c r="B19" s="123"/>
      <c r="C19" s="3"/>
      <c r="D19" s="3"/>
      <c r="E19" s="3"/>
      <c r="F19" s="158"/>
      <c r="G19" s="158"/>
      <c r="H19" s="3"/>
    </row>
    <row r="20" spans="1:8" ht="15.75">
      <c r="A20" s="31"/>
      <c r="B20" s="3"/>
      <c r="C20" s="3"/>
      <c r="D20" s="3"/>
      <c r="E20" s="3"/>
      <c r="F20" s="3"/>
      <c r="G20" s="3"/>
      <c r="H20" s="3"/>
    </row>
    <row r="21" spans="1:8" ht="15.75">
      <c r="A21" s="31"/>
      <c r="B21" s="3"/>
      <c r="C21" s="3"/>
      <c r="D21" s="3"/>
      <c r="E21" s="3"/>
      <c r="F21" s="3"/>
      <c r="G21" s="3"/>
      <c r="H21" s="3"/>
    </row>
    <row r="22" spans="1:8" ht="15.75">
      <c r="A22" s="31"/>
      <c r="B22" s="3"/>
      <c r="C22" s="3"/>
      <c r="D22" s="3"/>
      <c r="E22" s="3"/>
      <c r="F22" s="3"/>
      <c r="G22" s="3"/>
      <c r="H22" s="3"/>
    </row>
    <row r="23" spans="1:8" ht="15.75">
      <c r="A23" s="31"/>
      <c r="B23" s="3"/>
      <c r="C23" s="3"/>
      <c r="D23" s="3"/>
      <c r="E23" s="3"/>
      <c r="F23" s="3"/>
      <c r="G23" s="3"/>
      <c r="H23" s="3"/>
    </row>
    <row r="24" ht="44.25" customHeight="1"/>
  </sheetData>
  <sheetProtection/>
  <mergeCells count="13">
    <mergeCell ref="F1:H1"/>
    <mergeCell ref="A13:H13"/>
    <mergeCell ref="A16:H16"/>
    <mergeCell ref="E9:H9"/>
    <mergeCell ref="F4:H4"/>
    <mergeCell ref="A19:B19"/>
    <mergeCell ref="F19:G19"/>
    <mergeCell ref="A12:H12"/>
    <mergeCell ref="A7:H7"/>
    <mergeCell ref="A9:A10"/>
    <mergeCell ref="B9:B10"/>
    <mergeCell ref="C9:C10"/>
    <mergeCell ref="D9:D10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2"/>
  <sheetViews>
    <sheetView view="pageBreakPreview" zoomScale="60" zoomScalePageLayoutView="0" workbookViewId="0" topLeftCell="A1">
      <selection activeCell="N44" sqref="N44"/>
    </sheetView>
  </sheetViews>
  <sheetFormatPr defaultColWidth="9.00390625" defaultRowHeight="12.75" outlineLevelRow="1"/>
  <cols>
    <col min="1" max="1" width="5.375" style="85" customWidth="1"/>
    <col min="2" max="2" width="49.75390625" style="25" customWidth="1"/>
    <col min="3" max="3" width="12.00390625" style="85" customWidth="1"/>
    <col min="4" max="4" width="17.00390625" style="25" customWidth="1"/>
    <col min="5" max="5" width="12.375" style="25" customWidth="1"/>
    <col min="6" max="6" width="16.25390625" style="25" customWidth="1"/>
    <col min="7" max="8" width="12.375" style="25" customWidth="1"/>
    <col min="9" max="16384" width="9.125" style="25" customWidth="1"/>
  </cols>
  <sheetData>
    <row r="1" spans="5:8" ht="85.5" customHeight="1">
      <c r="E1" s="160" t="s">
        <v>200</v>
      </c>
      <c r="F1" s="160"/>
      <c r="G1" s="160"/>
      <c r="H1" s="160"/>
    </row>
    <row r="4" spans="5:8" ht="91.5" customHeight="1">
      <c r="E4" s="160" t="s">
        <v>154</v>
      </c>
      <c r="F4" s="160"/>
      <c r="G4" s="160"/>
      <c r="H4" s="160"/>
    </row>
    <row r="5" ht="18.75">
      <c r="A5" s="40"/>
    </row>
    <row r="6" ht="18.75">
      <c r="A6" s="40"/>
    </row>
    <row r="7" spans="1:8" ht="18.75">
      <c r="A7" s="161" t="s">
        <v>112</v>
      </c>
      <c r="B7" s="161"/>
      <c r="C7" s="161"/>
      <c r="D7" s="161"/>
      <c r="E7" s="161"/>
      <c r="F7" s="161"/>
      <c r="G7" s="161"/>
      <c r="H7" s="161"/>
    </row>
    <row r="8" spans="1:8" ht="18.75">
      <c r="A8" s="162" t="s">
        <v>113</v>
      </c>
      <c r="B8" s="161"/>
      <c r="C8" s="161"/>
      <c r="D8" s="161"/>
      <c r="E8" s="161"/>
      <c r="F8" s="161"/>
      <c r="G8" s="161"/>
      <c r="H8" s="161"/>
    </row>
    <row r="9" spans="1:8" ht="18.75">
      <c r="A9" s="162" t="s">
        <v>153</v>
      </c>
      <c r="B9" s="161"/>
      <c r="C9" s="161"/>
      <c r="D9" s="161"/>
      <c r="E9" s="161"/>
      <c r="F9" s="161"/>
      <c r="G9" s="161"/>
      <c r="H9" s="161"/>
    </row>
    <row r="10" ht="13.5" customHeight="1">
      <c r="A10" s="40"/>
    </row>
    <row r="11" spans="1:8" ht="15.75">
      <c r="A11" s="163" t="s">
        <v>16</v>
      </c>
      <c r="B11" s="163" t="s">
        <v>114</v>
      </c>
      <c r="C11" s="163" t="s">
        <v>9</v>
      </c>
      <c r="D11" s="163" t="s">
        <v>10</v>
      </c>
      <c r="E11" s="163" t="s">
        <v>81</v>
      </c>
      <c r="F11" s="163"/>
      <c r="G11" s="163"/>
      <c r="H11" s="163"/>
    </row>
    <row r="12" spans="1:8" ht="15.75">
      <c r="A12" s="163"/>
      <c r="B12" s="163"/>
      <c r="C12" s="163"/>
      <c r="D12" s="163"/>
      <c r="E12" s="26" t="s">
        <v>115</v>
      </c>
      <c r="F12" s="26" t="s">
        <v>116</v>
      </c>
      <c r="G12" s="26" t="s">
        <v>117</v>
      </c>
      <c r="H12" s="26" t="s">
        <v>118</v>
      </c>
    </row>
    <row r="13" spans="1:8" ht="15.7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</row>
    <row r="14" spans="1:8" ht="15.75">
      <c r="A14" s="164" t="s">
        <v>167</v>
      </c>
      <c r="B14" s="164"/>
      <c r="C14" s="164"/>
      <c r="D14" s="164"/>
      <c r="E14" s="164"/>
      <c r="F14" s="164"/>
      <c r="G14" s="164"/>
      <c r="H14" s="164"/>
    </row>
    <row r="15" spans="1:8" ht="15.75">
      <c r="A15" s="165" t="s">
        <v>168</v>
      </c>
      <c r="B15" s="165"/>
      <c r="C15" s="165"/>
      <c r="D15" s="165"/>
      <c r="E15" s="165"/>
      <c r="F15" s="165"/>
      <c r="G15" s="165"/>
      <c r="H15" s="165"/>
    </row>
    <row r="16" spans="1:8" ht="63">
      <c r="A16" s="86" t="s">
        <v>119</v>
      </c>
      <c r="B16" s="87" t="s">
        <v>120</v>
      </c>
      <c r="C16" s="86" t="s">
        <v>13</v>
      </c>
      <c r="D16" s="86" t="s">
        <v>121</v>
      </c>
      <c r="E16" s="121">
        <f>96367759.49/E17/1000</f>
        <v>6.089589857187994</v>
      </c>
      <c r="F16" s="26" t="str">
        <f>CONCATENATE("не более ",F19)</f>
        <v>не более 6,9</v>
      </c>
      <c r="G16" s="26" t="str">
        <f>CONCATENATE("не более ",G19)</f>
        <v>не более 7</v>
      </c>
      <c r="H16" s="26" t="str">
        <f>CONCATENATE("не более ",H19)</f>
        <v>не более 7,1</v>
      </c>
    </row>
    <row r="17" spans="1:8" ht="18.75" outlineLevel="1">
      <c r="A17" s="40"/>
      <c r="B17" s="25" t="s">
        <v>122</v>
      </c>
      <c r="E17" s="25">
        <v>15825</v>
      </c>
      <c r="F17" s="25">
        <v>15539</v>
      </c>
      <c r="G17" s="25">
        <v>15265</v>
      </c>
      <c r="H17" s="25">
        <v>15003</v>
      </c>
    </row>
    <row r="18" spans="1:8" ht="18.75" outlineLevel="1">
      <c r="A18" s="40"/>
      <c r="B18" s="25" t="s">
        <v>123</v>
      </c>
      <c r="E18" s="25">
        <f>SUM(E22:E27)</f>
        <v>95326.308</v>
      </c>
      <c r="F18" s="88">
        <f>'пр 2 к 4 пп'!H47</f>
        <v>107062.917</v>
      </c>
      <c r="G18" s="88">
        <f>'пр 2 к 4 пп'!I47</f>
        <v>107063.81700000001</v>
      </c>
      <c r="H18" s="88">
        <f>'пр 2 к 4 пп'!J47</f>
        <v>107064.917</v>
      </c>
    </row>
    <row r="19" spans="1:8" ht="18.75" outlineLevel="1">
      <c r="A19" s="40"/>
      <c r="E19" s="89">
        <f>ROUND(E18/E17,1)</f>
        <v>6</v>
      </c>
      <c r="F19" s="89">
        <f>ROUND(F18/F17,1)</f>
        <v>6.9</v>
      </c>
      <c r="G19" s="89">
        <f>ROUND(G18/G17,1)</f>
        <v>7</v>
      </c>
      <c r="H19" s="89">
        <f>ROUND(H18/H17,1)</f>
        <v>7.1</v>
      </c>
    </row>
    <row r="20" ht="18.75">
      <c r="A20" s="40"/>
    </row>
    <row r="21" ht="15.75" outlineLevel="1">
      <c r="D21" s="25" t="s">
        <v>124</v>
      </c>
    </row>
    <row r="22" spans="4:6" ht="15.75" outlineLevel="1">
      <c r="D22" s="120" t="s">
        <v>125</v>
      </c>
      <c r="E22" s="120">
        <v>2076.435</v>
      </c>
      <c r="F22" s="120">
        <v>2076.435</v>
      </c>
    </row>
    <row r="23" spans="4:6" ht="15.75" outlineLevel="1">
      <c r="D23" s="120" t="s">
        <v>126</v>
      </c>
      <c r="E23" s="120">
        <v>90344.873</v>
      </c>
      <c r="F23" s="25">
        <v>61291</v>
      </c>
    </row>
    <row r="24" spans="4:6" ht="15.75" outlineLevel="1">
      <c r="D24" s="120" t="s">
        <v>127</v>
      </c>
      <c r="E24" s="120">
        <v>1440.5</v>
      </c>
      <c r="F24" s="25">
        <v>1300.812</v>
      </c>
    </row>
    <row r="25" spans="4:6" ht="15.75" outlineLevel="1">
      <c r="D25" s="120" t="s">
        <v>128</v>
      </c>
      <c r="E25" s="120">
        <v>6.8</v>
      </c>
      <c r="F25" s="120">
        <v>6.8</v>
      </c>
    </row>
    <row r="26" spans="4:6" ht="15.75" outlineLevel="1">
      <c r="D26" s="120" t="s">
        <v>129</v>
      </c>
      <c r="E26" s="120">
        <v>726.5</v>
      </c>
      <c r="F26" s="25">
        <v>650.406</v>
      </c>
    </row>
    <row r="27" spans="4:6" ht="15.75" outlineLevel="1">
      <c r="D27" s="120" t="s">
        <v>130</v>
      </c>
      <c r="E27" s="120">
        <v>731.2</v>
      </c>
      <c r="F27" s="25">
        <v>650.4</v>
      </c>
    </row>
    <row r="28" ht="15.75" outlineLevel="1"/>
    <row r="32" spans="5:6" ht="15.75">
      <c r="E32" s="120">
        <v>15815</v>
      </c>
      <c r="F32" s="120">
        <v>15815</v>
      </c>
    </row>
    <row r="33" spans="5:6" ht="15.75">
      <c r="E33" s="25">
        <f>SUM(E37:E42)</f>
        <v>95326.308</v>
      </c>
      <c r="F33" s="25">
        <f>SUM(F37:F42)</f>
        <v>65975.853</v>
      </c>
    </row>
    <row r="34" spans="5:6" ht="15.75">
      <c r="E34" s="89">
        <f>ROUND(E33/E32,1)</f>
        <v>6</v>
      </c>
      <c r="F34" s="89">
        <f>ROUND(F33/F32,1)</f>
        <v>4.2</v>
      </c>
    </row>
    <row r="36" ht="15.75">
      <c r="D36" s="25" t="s">
        <v>124</v>
      </c>
    </row>
    <row r="37" spans="4:6" ht="15.75">
      <c r="D37" s="25" t="s">
        <v>125</v>
      </c>
      <c r="E37" s="25">
        <v>2076.435</v>
      </c>
      <c r="F37" s="120">
        <v>2076.435</v>
      </c>
    </row>
    <row r="38" spans="4:6" ht="15.75">
      <c r="D38" s="25" t="s">
        <v>126</v>
      </c>
      <c r="E38" s="25">
        <v>90344.873</v>
      </c>
      <c r="F38" s="25">
        <v>61291</v>
      </c>
    </row>
    <row r="39" spans="4:6" ht="15.75">
      <c r="D39" s="25" t="s">
        <v>127</v>
      </c>
      <c r="E39" s="25">
        <v>1440.5</v>
      </c>
      <c r="F39" s="25">
        <v>1300.812</v>
      </c>
    </row>
    <row r="40" spans="4:6" ht="15.75">
      <c r="D40" s="25" t="s">
        <v>128</v>
      </c>
      <c r="E40" s="25">
        <v>6.8</v>
      </c>
      <c r="F40" s="120">
        <v>6.8</v>
      </c>
    </row>
    <row r="41" spans="4:6" ht="15.75">
      <c r="D41" s="25" t="s">
        <v>129</v>
      </c>
      <c r="E41" s="25">
        <v>726.5</v>
      </c>
      <c r="F41" s="25">
        <v>650.406</v>
      </c>
    </row>
    <row r="42" spans="4:6" ht="15.75">
      <c r="D42" s="25" t="s">
        <v>130</v>
      </c>
      <c r="E42" s="25">
        <v>731.2</v>
      </c>
      <c r="F42" s="25">
        <v>650.4</v>
      </c>
    </row>
  </sheetData>
  <sheetProtection/>
  <mergeCells count="12">
    <mergeCell ref="A14:H14"/>
    <mergeCell ref="A15:H15"/>
    <mergeCell ref="E1:H1"/>
    <mergeCell ref="E4:H4"/>
    <mergeCell ref="A7:H7"/>
    <mergeCell ref="A8:H8"/>
    <mergeCell ref="A9:H9"/>
    <mergeCell ref="A11:A12"/>
    <mergeCell ref="B11:B12"/>
    <mergeCell ref="C11:C12"/>
    <mergeCell ref="D11:D12"/>
    <mergeCell ref="E11:H11"/>
  </mergeCells>
  <printOptions/>
  <pageMargins left="0.7874015748031497" right="0.7874015748031497" top="1.1811023622047245" bottom="0.3937007874015748" header="0.31496062992125984" footer="0.31496062992125984"/>
  <pageSetup fitToHeight="0" fitToWidth="1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9"/>
  <sheetViews>
    <sheetView view="pageBreakPreview" zoomScale="85" zoomScaleNormal="55" zoomScaleSheetLayoutView="85" zoomScalePageLayoutView="0" workbookViewId="0" topLeftCell="A1">
      <selection activeCell="K4" sqref="K4:L4"/>
    </sheetView>
  </sheetViews>
  <sheetFormatPr defaultColWidth="9.00390625" defaultRowHeight="12.75"/>
  <cols>
    <col min="1" max="1" width="4.25390625" style="90" customWidth="1"/>
    <col min="2" max="2" width="48.00390625" style="91" customWidth="1"/>
    <col min="3" max="3" width="22.00390625" style="91" customWidth="1"/>
    <col min="4" max="4" width="8.375" style="90" customWidth="1"/>
    <col min="5" max="5" width="8.375" style="91" customWidth="1"/>
    <col min="6" max="6" width="20.25390625" style="91" customWidth="1"/>
    <col min="7" max="7" width="6.625" style="91" customWidth="1"/>
    <col min="8" max="10" width="19.25390625" style="91" customWidth="1"/>
    <col min="11" max="11" width="22.875" style="91" customWidth="1"/>
    <col min="12" max="12" width="28.00390625" style="91" customWidth="1"/>
    <col min="13" max="16384" width="9.125" style="91" customWidth="1"/>
  </cols>
  <sheetData>
    <row r="1" spans="11:12" ht="80.25" customHeight="1">
      <c r="K1" s="166" t="s">
        <v>201</v>
      </c>
      <c r="L1" s="166"/>
    </row>
    <row r="4" spans="11:12" ht="121.5" customHeight="1">
      <c r="K4" s="166" t="s">
        <v>131</v>
      </c>
      <c r="L4" s="166"/>
    </row>
    <row r="7" spans="1:12" ht="18.75">
      <c r="A7" s="167" t="s">
        <v>112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</row>
    <row r="8" spans="1:12" ht="18.75">
      <c r="A8" s="167" t="s">
        <v>132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</row>
    <row r="10" spans="1:12" ht="54" customHeight="1">
      <c r="A10" s="168" t="s">
        <v>16</v>
      </c>
      <c r="B10" s="168" t="s">
        <v>133</v>
      </c>
      <c r="C10" s="168" t="s">
        <v>134</v>
      </c>
      <c r="D10" s="168" t="s">
        <v>21</v>
      </c>
      <c r="E10" s="168"/>
      <c r="F10" s="168"/>
      <c r="G10" s="168"/>
      <c r="H10" s="168" t="s">
        <v>135</v>
      </c>
      <c r="I10" s="168"/>
      <c r="J10" s="168"/>
      <c r="K10" s="168"/>
      <c r="L10" s="168" t="s">
        <v>136</v>
      </c>
    </row>
    <row r="11" spans="1:12" ht="77.25" customHeight="1">
      <c r="A11" s="168"/>
      <c r="B11" s="168"/>
      <c r="C11" s="168"/>
      <c r="D11" s="86" t="s">
        <v>20</v>
      </c>
      <c r="E11" s="86" t="s">
        <v>22</v>
      </c>
      <c r="F11" s="86" t="s">
        <v>23</v>
      </c>
      <c r="G11" s="86" t="s">
        <v>24</v>
      </c>
      <c r="H11" s="86">
        <v>2019</v>
      </c>
      <c r="I11" s="86">
        <v>2020</v>
      </c>
      <c r="J11" s="86">
        <v>2021</v>
      </c>
      <c r="K11" s="86" t="s">
        <v>68</v>
      </c>
      <c r="L11" s="168"/>
    </row>
    <row r="12" spans="1:12" ht="18.75">
      <c r="A12" s="86">
        <v>1</v>
      </c>
      <c r="B12" s="86">
        <v>2</v>
      </c>
      <c r="C12" s="86">
        <v>3</v>
      </c>
      <c r="D12" s="86">
        <v>4</v>
      </c>
      <c r="E12" s="86">
        <v>5</v>
      </c>
      <c r="F12" s="86">
        <v>6</v>
      </c>
      <c r="G12" s="86">
        <v>7</v>
      </c>
      <c r="H12" s="86">
        <v>8</v>
      </c>
      <c r="I12" s="86">
        <v>9</v>
      </c>
      <c r="J12" s="86">
        <v>10</v>
      </c>
      <c r="K12" s="86">
        <v>11</v>
      </c>
      <c r="L12" s="86">
        <v>12</v>
      </c>
    </row>
    <row r="13" spans="1:12" s="92" customFormat="1" ht="18.75">
      <c r="A13" s="169" t="str">
        <f>'пр 1 к 4 ПП'!A14:H14</f>
        <v>Цель: высокая эффективности деятельности администрации.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</row>
    <row r="14" spans="1:12" s="92" customFormat="1" ht="18.75">
      <c r="A14" s="170" t="s">
        <v>169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</row>
    <row r="15" spans="1:12" ht="27" customHeight="1">
      <c r="A15" s="180">
        <v>1</v>
      </c>
      <c r="B15" s="180" t="s">
        <v>192</v>
      </c>
      <c r="C15" s="174" t="s">
        <v>102</v>
      </c>
      <c r="D15" s="177">
        <v>241</v>
      </c>
      <c r="E15" s="173" t="s">
        <v>137</v>
      </c>
      <c r="F15" s="173" t="s">
        <v>175</v>
      </c>
      <c r="G15" s="26">
        <v>121</v>
      </c>
      <c r="H15" s="94">
        <v>1695.638</v>
      </c>
      <c r="I15" s="94">
        <v>1695.638</v>
      </c>
      <c r="J15" s="94">
        <v>1695.638</v>
      </c>
      <c r="K15" s="94">
        <f aca="true" t="shared" si="0" ref="K15:K27">H15+I15+J15</f>
        <v>5086.914</v>
      </c>
      <c r="L15" s="168" t="s">
        <v>157</v>
      </c>
    </row>
    <row r="16" spans="1:12" ht="27" customHeight="1">
      <c r="A16" s="182"/>
      <c r="B16" s="182"/>
      <c r="C16" s="175"/>
      <c r="D16" s="178"/>
      <c r="E16" s="173"/>
      <c r="F16" s="173"/>
      <c r="G16" s="26">
        <v>122</v>
      </c>
      <c r="H16" s="94">
        <v>160</v>
      </c>
      <c r="I16" s="94">
        <v>160</v>
      </c>
      <c r="J16" s="94">
        <v>160</v>
      </c>
      <c r="K16" s="94">
        <f t="shared" si="0"/>
        <v>480</v>
      </c>
      <c r="L16" s="168"/>
    </row>
    <row r="17" spans="1:12" ht="27" customHeight="1">
      <c r="A17" s="182"/>
      <c r="B17" s="182"/>
      <c r="C17" s="176"/>
      <c r="D17" s="179"/>
      <c r="E17" s="173"/>
      <c r="F17" s="173"/>
      <c r="G17" s="26">
        <v>129</v>
      </c>
      <c r="H17" s="94">
        <v>512.083</v>
      </c>
      <c r="I17" s="94">
        <v>512.083</v>
      </c>
      <c r="J17" s="94">
        <v>512.083</v>
      </c>
      <c r="K17" s="94">
        <f t="shared" si="0"/>
        <v>1536.2489999999998</v>
      </c>
      <c r="L17" s="168"/>
    </row>
    <row r="18" spans="1:12" ht="27" customHeight="1">
      <c r="A18" s="181"/>
      <c r="B18" s="181"/>
      <c r="C18" s="119" t="s">
        <v>86</v>
      </c>
      <c r="D18" s="44" t="s">
        <v>34</v>
      </c>
      <c r="E18" s="44" t="s">
        <v>34</v>
      </c>
      <c r="F18" s="44" t="s">
        <v>34</v>
      </c>
      <c r="G18" s="95" t="s">
        <v>34</v>
      </c>
      <c r="H18" s="96">
        <f>SUM(H15:H17)</f>
        <v>2367.721</v>
      </c>
      <c r="I18" s="96">
        <f>SUM(I15:I17)</f>
        <v>2367.721</v>
      </c>
      <c r="J18" s="96">
        <f>SUM(J15:J17)</f>
        <v>2367.721</v>
      </c>
      <c r="K18" s="96">
        <f t="shared" si="0"/>
        <v>7103.1630000000005</v>
      </c>
      <c r="L18" s="168"/>
    </row>
    <row r="19" spans="1:12" ht="27" customHeight="1">
      <c r="A19" s="180">
        <v>2</v>
      </c>
      <c r="B19" s="180" t="s">
        <v>89</v>
      </c>
      <c r="C19" s="174" t="s">
        <v>102</v>
      </c>
      <c r="D19" s="177">
        <v>241</v>
      </c>
      <c r="E19" s="171" t="s">
        <v>138</v>
      </c>
      <c r="F19" s="171" t="s">
        <v>176</v>
      </c>
      <c r="G19" s="26" t="s">
        <v>139</v>
      </c>
      <c r="H19" s="94">
        <v>47961</v>
      </c>
      <c r="I19" s="94">
        <v>47961</v>
      </c>
      <c r="J19" s="94">
        <v>47961</v>
      </c>
      <c r="K19" s="94">
        <f t="shared" si="0"/>
        <v>143883</v>
      </c>
      <c r="L19" s="168"/>
    </row>
    <row r="20" spans="1:12" ht="27" customHeight="1">
      <c r="A20" s="182"/>
      <c r="B20" s="182"/>
      <c r="C20" s="175"/>
      <c r="D20" s="178"/>
      <c r="E20" s="172"/>
      <c r="F20" s="172"/>
      <c r="G20" s="26" t="s">
        <v>140</v>
      </c>
      <c r="H20" s="94">
        <v>6971.62</v>
      </c>
      <c r="I20" s="94">
        <v>6971.62</v>
      </c>
      <c r="J20" s="94">
        <v>6971.62</v>
      </c>
      <c r="K20" s="94">
        <f t="shared" si="0"/>
        <v>20914.86</v>
      </c>
      <c r="L20" s="168"/>
    </row>
    <row r="21" spans="1:12" ht="27" customHeight="1">
      <c r="A21" s="182"/>
      <c r="B21" s="182"/>
      <c r="C21" s="175"/>
      <c r="D21" s="178"/>
      <c r="E21" s="172"/>
      <c r="F21" s="172"/>
      <c r="G21" s="26" t="s">
        <v>141</v>
      </c>
      <c r="H21" s="94">
        <v>14481.061</v>
      </c>
      <c r="I21" s="94">
        <v>14481.061</v>
      </c>
      <c r="J21" s="94">
        <v>14481.061</v>
      </c>
      <c r="K21" s="94">
        <f t="shared" si="0"/>
        <v>43443.183</v>
      </c>
      <c r="L21" s="168"/>
    </row>
    <row r="22" spans="1:12" ht="27" customHeight="1">
      <c r="A22" s="182"/>
      <c r="B22" s="182"/>
      <c r="C22" s="175"/>
      <c r="D22" s="178"/>
      <c r="E22" s="172"/>
      <c r="F22" s="172"/>
      <c r="G22" s="26" t="s">
        <v>142</v>
      </c>
      <c r="H22" s="94">
        <v>31295.015</v>
      </c>
      <c r="I22" s="94">
        <v>31295.015</v>
      </c>
      <c r="J22" s="94">
        <v>31295.015</v>
      </c>
      <c r="K22" s="94">
        <f t="shared" si="0"/>
        <v>93885.045</v>
      </c>
      <c r="L22" s="168"/>
    </row>
    <row r="23" spans="1:12" ht="27" customHeight="1">
      <c r="A23" s="182"/>
      <c r="B23" s="182"/>
      <c r="C23" s="175"/>
      <c r="D23" s="178"/>
      <c r="E23" s="172"/>
      <c r="F23" s="172"/>
      <c r="G23" s="26" t="s">
        <v>143</v>
      </c>
      <c r="H23" s="94">
        <v>30</v>
      </c>
      <c r="I23" s="94">
        <v>30</v>
      </c>
      <c r="J23" s="94">
        <v>30</v>
      </c>
      <c r="K23" s="94">
        <f t="shared" si="0"/>
        <v>90</v>
      </c>
      <c r="L23" s="168"/>
    </row>
    <row r="24" spans="1:12" ht="27" customHeight="1">
      <c r="A24" s="182"/>
      <c r="B24" s="182"/>
      <c r="C24" s="175"/>
      <c r="D24" s="178"/>
      <c r="E24" s="172"/>
      <c r="F24" s="172"/>
      <c r="G24" s="26" t="s">
        <v>144</v>
      </c>
      <c r="H24" s="94">
        <v>50</v>
      </c>
      <c r="I24" s="94">
        <v>50</v>
      </c>
      <c r="J24" s="94">
        <v>50</v>
      </c>
      <c r="K24" s="94">
        <f t="shared" si="0"/>
        <v>150</v>
      </c>
      <c r="L24" s="168"/>
    </row>
    <row r="25" spans="1:12" ht="27" customHeight="1">
      <c r="A25" s="182"/>
      <c r="B25" s="182"/>
      <c r="C25" s="176"/>
      <c r="D25" s="179"/>
      <c r="E25" s="172"/>
      <c r="F25" s="172"/>
      <c r="G25" s="26" t="s">
        <v>145</v>
      </c>
      <c r="H25" s="94">
        <v>350</v>
      </c>
      <c r="I25" s="94">
        <v>350</v>
      </c>
      <c r="J25" s="94">
        <v>350</v>
      </c>
      <c r="K25" s="94">
        <f t="shared" si="0"/>
        <v>1050</v>
      </c>
      <c r="L25" s="168"/>
    </row>
    <row r="26" spans="1:12" ht="27" customHeight="1">
      <c r="A26" s="181"/>
      <c r="B26" s="181"/>
      <c r="C26" s="119" t="s">
        <v>86</v>
      </c>
      <c r="D26" s="44" t="s">
        <v>34</v>
      </c>
      <c r="E26" s="44" t="s">
        <v>34</v>
      </c>
      <c r="F26" s="44" t="s">
        <v>34</v>
      </c>
      <c r="G26" s="95" t="s">
        <v>34</v>
      </c>
      <c r="H26" s="96">
        <f>SUM(H19:H25)</f>
        <v>101138.696</v>
      </c>
      <c r="I26" s="96">
        <f>SUM(I19:I25)</f>
        <v>101138.696</v>
      </c>
      <c r="J26" s="96">
        <f>SUM(J19:J25)</f>
        <v>101138.696</v>
      </c>
      <c r="K26" s="96">
        <f t="shared" si="0"/>
        <v>303416.088</v>
      </c>
      <c r="L26" s="168"/>
    </row>
    <row r="27" spans="1:12" ht="49.5" customHeight="1">
      <c r="A27" s="180">
        <v>3</v>
      </c>
      <c r="B27" s="180" t="s">
        <v>190</v>
      </c>
      <c r="C27" s="61" t="s">
        <v>102</v>
      </c>
      <c r="D27" s="26">
        <v>241</v>
      </c>
      <c r="E27" s="93" t="s">
        <v>146</v>
      </c>
      <c r="F27" s="93" t="s">
        <v>177</v>
      </c>
      <c r="G27" s="26">
        <v>350</v>
      </c>
      <c r="H27" s="94">
        <v>99</v>
      </c>
      <c r="I27" s="94">
        <v>99</v>
      </c>
      <c r="J27" s="94">
        <v>99</v>
      </c>
      <c r="K27" s="94">
        <f t="shared" si="0"/>
        <v>297</v>
      </c>
      <c r="L27" s="168"/>
    </row>
    <row r="28" spans="1:12" ht="27" customHeight="1">
      <c r="A28" s="181"/>
      <c r="B28" s="181"/>
      <c r="C28" s="119" t="s">
        <v>86</v>
      </c>
      <c r="D28" s="44" t="s">
        <v>34</v>
      </c>
      <c r="E28" s="44" t="s">
        <v>34</v>
      </c>
      <c r="F28" s="44" t="s">
        <v>34</v>
      </c>
      <c r="G28" s="95" t="s">
        <v>34</v>
      </c>
      <c r="H28" s="96">
        <f>H27</f>
        <v>99</v>
      </c>
      <c r="I28" s="96">
        <f>I27</f>
        <v>99</v>
      </c>
      <c r="J28" s="96">
        <f>J27</f>
        <v>99</v>
      </c>
      <c r="K28" s="96">
        <f>SUM(H28:J28)</f>
        <v>297</v>
      </c>
      <c r="L28" s="168"/>
    </row>
    <row r="29" spans="1:12" s="92" customFormat="1" ht="23.25" customHeight="1">
      <c r="A29" s="170" t="s">
        <v>170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</row>
    <row r="30" spans="1:12" ht="28.5" customHeight="1">
      <c r="A30" s="180">
        <v>4</v>
      </c>
      <c r="B30" s="180" t="s">
        <v>184</v>
      </c>
      <c r="C30" s="177" t="s">
        <v>102</v>
      </c>
      <c r="D30" s="177">
        <v>241</v>
      </c>
      <c r="E30" s="173" t="s">
        <v>138</v>
      </c>
      <c r="F30" s="173" t="s">
        <v>178</v>
      </c>
      <c r="G30" s="26" t="s">
        <v>139</v>
      </c>
      <c r="H30" s="97">
        <v>1199.004</v>
      </c>
      <c r="I30" s="97">
        <v>1199.004</v>
      </c>
      <c r="J30" s="94">
        <v>1199.004</v>
      </c>
      <c r="K30" s="94">
        <f aca="true" t="shared" si="1" ref="K30:K46">H30+I30+J30</f>
        <v>3597.0119999999997</v>
      </c>
      <c r="L30" s="168" t="s">
        <v>158</v>
      </c>
    </row>
    <row r="31" spans="1:12" ht="28.5" customHeight="1">
      <c r="A31" s="182"/>
      <c r="B31" s="182"/>
      <c r="C31" s="178"/>
      <c r="D31" s="178"/>
      <c r="E31" s="173"/>
      <c r="F31" s="173"/>
      <c r="G31" s="26" t="s">
        <v>141</v>
      </c>
      <c r="H31" s="97">
        <v>362.09858</v>
      </c>
      <c r="I31" s="97">
        <v>362.09858</v>
      </c>
      <c r="J31" s="94">
        <v>362.09858</v>
      </c>
      <c r="K31" s="94">
        <f t="shared" si="1"/>
        <v>1086.29574</v>
      </c>
      <c r="L31" s="168"/>
    </row>
    <row r="32" spans="1:12" ht="28.5" customHeight="1">
      <c r="A32" s="182"/>
      <c r="B32" s="182"/>
      <c r="C32" s="179"/>
      <c r="D32" s="179"/>
      <c r="E32" s="173"/>
      <c r="F32" s="173"/>
      <c r="G32" s="26" t="s">
        <v>142</v>
      </c>
      <c r="H32" s="97">
        <v>145.09742</v>
      </c>
      <c r="I32" s="97">
        <v>145.09742</v>
      </c>
      <c r="J32" s="94">
        <v>145.09742</v>
      </c>
      <c r="K32" s="94">
        <f t="shared" si="1"/>
        <v>435.29226</v>
      </c>
      <c r="L32" s="168"/>
    </row>
    <row r="33" spans="1:12" ht="28.5" customHeight="1">
      <c r="A33" s="181"/>
      <c r="B33" s="181"/>
      <c r="C33" s="119" t="s">
        <v>86</v>
      </c>
      <c r="D33" s="44" t="s">
        <v>34</v>
      </c>
      <c r="E33" s="44" t="s">
        <v>34</v>
      </c>
      <c r="F33" s="44" t="s">
        <v>34</v>
      </c>
      <c r="G33" s="95" t="s">
        <v>34</v>
      </c>
      <c r="H33" s="96">
        <f>SUM(H30:H32)</f>
        <v>1706.2</v>
      </c>
      <c r="I33" s="96">
        <f>SUM(I30:I32)</f>
        <v>1706.2</v>
      </c>
      <c r="J33" s="96">
        <f>SUM(J30:J32)</f>
        <v>1706.2</v>
      </c>
      <c r="K33" s="96">
        <f t="shared" si="1"/>
        <v>5118.6</v>
      </c>
      <c r="L33" s="168"/>
    </row>
    <row r="34" spans="1:12" ht="39" customHeight="1">
      <c r="A34" s="180">
        <v>5</v>
      </c>
      <c r="B34" s="180" t="s">
        <v>185</v>
      </c>
      <c r="C34" s="177" t="s">
        <v>102</v>
      </c>
      <c r="D34" s="171" t="s">
        <v>188</v>
      </c>
      <c r="E34" s="171" t="s">
        <v>146</v>
      </c>
      <c r="F34" s="173" t="s">
        <v>179</v>
      </c>
      <c r="G34" s="26" t="s">
        <v>139</v>
      </c>
      <c r="H34" s="97">
        <v>6.2212</v>
      </c>
      <c r="I34" s="97">
        <v>6.2212</v>
      </c>
      <c r="J34" s="94">
        <v>6.2212</v>
      </c>
      <c r="K34" s="94">
        <f t="shared" si="1"/>
        <v>18.6636</v>
      </c>
      <c r="L34" s="168"/>
    </row>
    <row r="35" spans="1:12" ht="39" customHeight="1">
      <c r="A35" s="182"/>
      <c r="B35" s="182"/>
      <c r="C35" s="179"/>
      <c r="D35" s="183"/>
      <c r="E35" s="183"/>
      <c r="F35" s="173"/>
      <c r="G35" s="26" t="s">
        <v>141</v>
      </c>
      <c r="H35" s="97">
        <v>1.8788</v>
      </c>
      <c r="I35" s="97">
        <v>1.8788</v>
      </c>
      <c r="J35" s="94">
        <v>1.8788</v>
      </c>
      <c r="K35" s="94">
        <f t="shared" si="1"/>
        <v>5.6364</v>
      </c>
      <c r="L35" s="168"/>
    </row>
    <row r="36" spans="1:12" ht="39" customHeight="1">
      <c r="A36" s="181"/>
      <c r="B36" s="181"/>
      <c r="C36" s="119" t="s">
        <v>86</v>
      </c>
      <c r="D36" s="44" t="s">
        <v>34</v>
      </c>
      <c r="E36" s="44" t="s">
        <v>34</v>
      </c>
      <c r="F36" s="44" t="s">
        <v>34</v>
      </c>
      <c r="G36" s="95" t="s">
        <v>34</v>
      </c>
      <c r="H36" s="96">
        <f>SUM(H34:H35)</f>
        <v>8.1</v>
      </c>
      <c r="I36" s="96">
        <f>SUM(I34:I35)</f>
        <v>8.1</v>
      </c>
      <c r="J36" s="96">
        <f>SUM(J34:J35)</f>
        <v>8.1</v>
      </c>
      <c r="K36" s="96">
        <f t="shared" si="1"/>
        <v>24.299999999999997</v>
      </c>
      <c r="L36" s="168"/>
    </row>
    <row r="37" spans="1:12" ht="28.5" customHeight="1">
      <c r="A37" s="180">
        <v>6</v>
      </c>
      <c r="B37" s="180" t="s">
        <v>186</v>
      </c>
      <c r="C37" s="177" t="s">
        <v>102</v>
      </c>
      <c r="D37" s="177">
        <v>241</v>
      </c>
      <c r="E37" s="171" t="s">
        <v>146</v>
      </c>
      <c r="F37" s="173" t="s">
        <v>180</v>
      </c>
      <c r="G37" s="26" t="s">
        <v>139</v>
      </c>
      <c r="H37" s="97">
        <v>599.50176</v>
      </c>
      <c r="I37" s="97">
        <v>599.50176</v>
      </c>
      <c r="J37" s="94">
        <v>599.50176</v>
      </c>
      <c r="K37" s="94">
        <f t="shared" si="1"/>
        <v>1798.5052799999999</v>
      </c>
      <c r="L37" s="168"/>
    </row>
    <row r="38" spans="1:12" ht="28.5" customHeight="1">
      <c r="A38" s="182"/>
      <c r="B38" s="182"/>
      <c r="C38" s="178"/>
      <c r="D38" s="178"/>
      <c r="E38" s="172"/>
      <c r="F38" s="173"/>
      <c r="G38" s="26" t="s">
        <v>141</v>
      </c>
      <c r="H38" s="97">
        <v>180.89824</v>
      </c>
      <c r="I38" s="97">
        <v>180.89824</v>
      </c>
      <c r="J38" s="94">
        <v>180.89824</v>
      </c>
      <c r="K38" s="94">
        <f t="shared" si="1"/>
        <v>542.69472</v>
      </c>
      <c r="L38" s="168"/>
    </row>
    <row r="39" spans="1:12" ht="28.5" customHeight="1">
      <c r="A39" s="182"/>
      <c r="B39" s="182"/>
      <c r="C39" s="179"/>
      <c r="D39" s="179"/>
      <c r="E39" s="183"/>
      <c r="F39" s="173"/>
      <c r="G39" s="26" t="s">
        <v>142</v>
      </c>
      <c r="H39" s="97">
        <v>79.3</v>
      </c>
      <c r="I39" s="97">
        <v>79.3</v>
      </c>
      <c r="J39" s="94">
        <v>79.3</v>
      </c>
      <c r="K39" s="94">
        <f t="shared" si="1"/>
        <v>237.89999999999998</v>
      </c>
      <c r="L39" s="168"/>
    </row>
    <row r="40" spans="1:12" ht="28.5" customHeight="1">
      <c r="A40" s="181"/>
      <c r="B40" s="181"/>
      <c r="C40" s="119" t="s">
        <v>86</v>
      </c>
      <c r="D40" s="44" t="s">
        <v>34</v>
      </c>
      <c r="E40" s="44" t="s">
        <v>34</v>
      </c>
      <c r="F40" s="44" t="s">
        <v>34</v>
      </c>
      <c r="G40" s="95" t="s">
        <v>34</v>
      </c>
      <c r="H40" s="96">
        <f>SUM(H37:H39)</f>
        <v>859.6999999999999</v>
      </c>
      <c r="I40" s="96">
        <f>SUM(I37:I39)</f>
        <v>859.6999999999999</v>
      </c>
      <c r="J40" s="96">
        <f>SUM(J37:J39)</f>
        <v>859.6999999999999</v>
      </c>
      <c r="K40" s="96">
        <f t="shared" si="1"/>
        <v>2579.1</v>
      </c>
      <c r="L40" s="168"/>
    </row>
    <row r="41" spans="1:12" ht="28.5" customHeight="1">
      <c r="A41" s="180">
        <v>7</v>
      </c>
      <c r="B41" s="180" t="s">
        <v>187</v>
      </c>
      <c r="C41" s="177" t="s">
        <v>102</v>
      </c>
      <c r="D41" s="177">
        <v>241</v>
      </c>
      <c r="E41" s="171" t="s">
        <v>147</v>
      </c>
      <c r="F41" s="171" t="s">
        <v>181</v>
      </c>
      <c r="G41" s="26" t="s">
        <v>139</v>
      </c>
      <c r="H41" s="97">
        <v>599.6</v>
      </c>
      <c r="I41" s="97">
        <v>599.6</v>
      </c>
      <c r="J41" s="94">
        <v>599.6</v>
      </c>
      <c r="K41" s="94">
        <f t="shared" si="1"/>
        <v>1798.8000000000002</v>
      </c>
      <c r="L41" s="168"/>
    </row>
    <row r="42" spans="1:12" ht="28.5" customHeight="1">
      <c r="A42" s="182"/>
      <c r="B42" s="182"/>
      <c r="C42" s="178"/>
      <c r="D42" s="178"/>
      <c r="E42" s="172"/>
      <c r="F42" s="172"/>
      <c r="G42" s="26" t="s">
        <v>141</v>
      </c>
      <c r="H42" s="97">
        <v>181</v>
      </c>
      <c r="I42" s="97">
        <v>181</v>
      </c>
      <c r="J42" s="94">
        <v>181</v>
      </c>
      <c r="K42" s="94">
        <f t="shared" si="1"/>
        <v>543</v>
      </c>
      <c r="L42" s="168"/>
    </row>
    <row r="43" spans="1:12" ht="28.5" customHeight="1">
      <c r="A43" s="182"/>
      <c r="B43" s="182"/>
      <c r="C43" s="179"/>
      <c r="D43" s="179"/>
      <c r="E43" s="172"/>
      <c r="F43" s="172"/>
      <c r="G43" s="26" t="s">
        <v>142</v>
      </c>
      <c r="H43" s="97">
        <v>84</v>
      </c>
      <c r="I43" s="97">
        <v>84</v>
      </c>
      <c r="J43" s="94">
        <v>84</v>
      </c>
      <c r="K43" s="94">
        <f t="shared" si="1"/>
        <v>252</v>
      </c>
      <c r="L43" s="168"/>
    </row>
    <row r="44" spans="1:12" ht="28.5" customHeight="1">
      <c r="A44" s="181"/>
      <c r="B44" s="181"/>
      <c r="C44" s="119" t="s">
        <v>86</v>
      </c>
      <c r="D44" s="44" t="s">
        <v>34</v>
      </c>
      <c r="E44" s="44" t="s">
        <v>34</v>
      </c>
      <c r="F44" s="44" t="s">
        <v>34</v>
      </c>
      <c r="G44" s="95" t="s">
        <v>34</v>
      </c>
      <c r="H44" s="96">
        <f>SUM(H41:H43)</f>
        <v>864.6</v>
      </c>
      <c r="I44" s="96">
        <f>SUM(I41:I43)</f>
        <v>864.6</v>
      </c>
      <c r="J44" s="96">
        <f>SUM(J41:J43)</f>
        <v>864.6</v>
      </c>
      <c r="K44" s="96">
        <f t="shared" si="1"/>
        <v>2593.8</v>
      </c>
      <c r="L44" s="168"/>
    </row>
    <row r="45" spans="1:12" ht="59.25" customHeight="1">
      <c r="A45" s="180">
        <v>8</v>
      </c>
      <c r="B45" s="180" t="s">
        <v>189</v>
      </c>
      <c r="C45" s="26" t="s">
        <v>102</v>
      </c>
      <c r="D45" s="118">
        <v>241</v>
      </c>
      <c r="E45" s="93" t="s">
        <v>146</v>
      </c>
      <c r="F45" s="93" t="s">
        <v>191</v>
      </c>
      <c r="G45" s="26">
        <v>244</v>
      </c>
      <c r="H45" s="97">
        <v>18.9</v>
      </c>
      <c r="I45" s="97">
        <v>19.8</v>
      </c>
      <c r="J45" s="94">
        <v>20.9</v>
      </c>
      <c r="K45" s="94">
        <f t="shared" si="1"/>
        <v>59.6</v>
      </c>
      <c r="L45" s="168"/>
    </row>
    <row r="46" spans="1:12" ht="31.5">
      <c r="A46" s="181"/>
      <c r="B46" s="181"/>
      <c r="C46" s="119" t="s">
        <v>86</v>
      </c>
      <c r="D46" s="44" t="s">
        <v>34</v>
      </c>
      <c r="E46" s="44" t="s">
        <v>34</v>
      </c>
      <c r="F46" s="44" t="s">
        <v>34</v>
      </c>
      <c r="G46" s="95" t="s">
        <v>34</v>
      </c>
      <c r="H46" s="96">
        <f>SUM(H45)</f>
        <v>18.9</v>
      </c>
      <c r="I46" s="96">
        <f>SUM(I45)</f>
        <v>19.8</v>
      </c>
      <c r="J46" s="96">
        <f>SUM(J45)</f>
        <v>20.9</v>
      </c>
      <c r="K46" s="96">
        <f t="shared" si="1"/>
        <v>59.6</v>
      </c>
      <c r="L46" s="168"/>
    </row>
    <row r="47" spans="1:12" s="100" customFormat="1" ht="18.75">
      <c r="A47" s="98"/>
      <c r="B47" s="51" t="s">
        <v>87</v>
      </c>
      <c r="C47" s="98" t="s">
        <v>34</v>
      </c>
      <c r="D47" s="98" t="s">
        <v>34</v>
      </c>
      <c r="E47" s="98" t="s">
        <v>34</v>
      </c>
      <c r="F47" s="98" t="s">
        <v>34</v>
      </c>
      <c r="G47" s="98" t="s">
        <v>34</v>
      </c>
      <c r="H47" s="99">
        <f>H18+H26+H28+H33+H36+H40+H44+H46</f>
        <v>107062.917</v>
      </c>
      <c r="I47" s="99">
        <f>I18+I26+I28+I33+I36+I40+I44+I46</f>
        <v>107063.81700000001</v>
      </c>
      <c r="J47" s="99">
        <f>J18+J26+J28+J33+J36+J40+J44+J46</f>
        <v>107064.917</v>
      </c>
      <c r="K47" s="99">
        <f>SUM(H47:J47)</f>
        <v>321191.651</v>
      </c>
      <c r="L47" s="98" t="s">
        <v>34</v>
      </c>
    </row>
    <row r="48" spans="1:4" s="102" customFormat="1" ht="18.75">
      <c r="A48" s="101"/>
      <c r="D48" s="101"/>
    </row>
    <row r="52" spans="8:11" ht="18.75">
      <c r="H52" s="103"/>
      <c r="I52" s="103"/>
      <c r="J52" s="103"/>
      <c r="K52" s="103"/>
    </row>
    <row r="53" spans="8:11" ht="18.75">
      <c r="H53" s="103"/>
      <c r="I53" s="103"/>
      <c r="J53" s="103"/>
      <c r="K53" s="103"/>
    </row>
    <row r="54" spans="8:11" ht="18.75">
      <c r="H54" s="103"/>
      <c r="I54" s="103"/>
      <c r="J54" s="103"/>
      <c r="K54" s="103"/>
    </row>
    <row r="55" spans="8:11" ht="18.75">
      <c r="H55" s="103"/>
      <c r="I55" s="103"/>
      <c r="J55" s="103"/>
      <c r="K55" s="103"/>
    </row>
    <row r="56" spans="8:11" ht="18.75">
      <c r="H56" s="104"/>
      <c r="I56" s="104"/>
      <c r="J56" s="104"/>
      <c r="K56" s="104"/>
    </row>
    <row r="57" spans="8:11" ht="18.75">
      <c r="H57" s="103"/>
      <c r="I57" s="103"/>
      <c r="J57" s="103"/>
      <c r="K57" s="103"/>
    </row>
    <row r="58" spans="8:11" ht="18.75">
      <c r="H58" s="103"/>
      <c r="I58" s="103"/>
      <c r="J58" s="103"/>
      <c r="K58" s="103"/>
    </row>
    <row r="59" spans="8:11" ht="18.75">
      <c r="H59" s="103"/>
      <c r="I59" s="103"/>
      <c r="J59" s="103"/>
      <c r="K59" s="103"/>
    </row>
  </sheetData>
  <sheetProtection/>
  <mergeCells count="55">
    <mergeCell ref="B34:B36"/>
    <mergeCell ref="B37:B40"/>
    <mergeCell ref="B41:B44"/>
    <mergeCell ref="B45:B46"/>
    <mergeCell ref="A30:A33"/>
    <mergeCell ref="A34:A36"/>
    <mergeCell ref="A37:A40"/>
    <mergeCell ref="A41:A44"/>
    <mergeCell ref="A45:A46"/>
    <mergeCell ref="D30:D32"/>
    <mergeCell ref="C34:C35"/>
    <mergeCell ref="C37:C39"/>
    <mergeCell ref="C41:C43"/>
    <mergeCell ref="E34:E35"/>
    <mergeCell ref="D34:D35"/>
    <mergeCell ref="D37:D39"/>
    <mergeCell ref="E37:E39"/>
    <mergeCell ref="D41:D43"/>
    <mergeCell ref="B19:B26"/>
    <mergeCell ref="B15:B18"/>
    <mergeCell ref="A15:A18"/>
    <mergeCell ref="A19:A26"/>
    <mergeCell ref="A27:A28"/>
    <mergeCell ref="C30:C32"/>
    <mergeCell ref="B30:B33"/>
    <mergeCell ref="F37:F39"/>
    <mergeCell ref="E41:E43"/>
    <mergeCell ref="F41:F43"/>
    <mergeCell ref="A29:L29"/>
    <mergeCell ref="C15:C17"/>
    <mergeCell ref="D15:D17"/>
    <mergeCell ref="D19:D25"/>
    <mergeCell ref="C19:C25"/>
    <mergeCell ref="L30:L46"/>
    <mergeCell ref="B27:B28"/>
    <mergeCell ref="A13:L13"/>
    <mergeCell ref="A14:L14"/>
    <mergeCell ref="F19:F25"/>
    <mergeCell ref="F34:F35"/>
    <mergeCell ref="E15:E17"/>
    <mergeCell ref="F15:F17"/>
    <mergeCell ref="L15:L28"/>
    <mergeCell ref="E19:E25"/>
    <mergeCell ref="E30:E32"/>
    <mergeCell ref="F30:F32"/>
    <mergeCell ref="K1:L1"/>
    <mergeCell ref="K4:L4"/>
    <mergeCell ref="A7:L7"/>
    <mergeCell ref="A8:L8"/>
    <mergeCell ref="A10:A11"/>
    <mergeCell ref="B10:B11"/>
    <mergeCell ref="C10:C11"/>
    <mergeCell ref="D10:G10"/>
    <mergeCell ref="H10:K10"/>
    <mergeCell ref="L10:L11"/>
  </mergeCells>
  <printOptions/>
  <pageMargins left="0.7874015748031497" right="0.7874015748031497" top="1.1811023622047245" bottom="0.3937007874015748" header="0.31496062992125984" footer="0.31496062992125984"/>
  <pageSetup fitToHeight="0" fitToWidth="1" orientation="landscape" paperSize="9" scale="58" r:id="rId1"/>
  <rowBreaks count="1" manualBreakCount="1">
    <brk id="26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7"/>
  <sheetViews>
    <sheetView view="pageBreakPreview" zoomScale="60" zoomScalePageLayoutView="0" workbookViewId="0" topLeftCell="A1">
      <selection activeCell="J17" sqref="J17"/>
    </sheetView>
  </sheetViews>
  <sheetFormatPr defaultColWidth="9.00390625" defaultRowHeight="12.75"/>
  <cols>
    <col min="1" max="1" width="5.375" style="85" customWidth="1"/>
    <col min="2" max="2" width="49.75390625" style="25" customWidth="1"/>
    <col min="3" max="3" width="12.00390625" style="85" customWidth="1"/>
    <col min="4" max="4" width="17.00390625" style="25" customWidth="1"/>
    <col min="5" max="8" width="12.375" style="25" customWidth="1"/>
    <col min="9" max="16384" width="9.125" style="25" customWidth="1"/>
  </cols>
  <sheetData>
    <row r="1" spans="5:8" ht="76.5" customHeight="1">
      <c r="E1" s="160" t="s">
        <v>202</v>
      </c>
      <c r="F1" s="160"/>
      <c r="G1" s="160"/>
      <c r="H1" s="160"/>
    </row>
    <row r="4" spans="5:8" ht="85.5" customHeight="1">
      <c r="E4" s="160" t="s">
        <v>156</v>
      </c>
      <c r="F4" s="160"/>
      <c r="G4" s="160"/>
      <c r="H4" s="160"/>
    </row>
    <row r="5" ht="18.75">
      <c r="A5" s="40"/>
    </row>
    <row r="6" ht="18.75">
      <c r="A6" s="40"/>
    </row>
    <row r="7" spans="1:8" ht="18.75">
      <c r="A7" s="161" t="s">
        <v>112</v>
      </c>
      <c r="B7" s="161"/>
      <c r="C7" s="161"/>
      <c r="D7" s="161"/>
      <c r="E7" s="161"/>
      <c r="F7" s="161"/>
      <c r="G7" s="161"/>
      <c r="H7" s="161"/>
    </row>
    <row r="8" spans="1:8" ht="18.75">
      <c r="A8" s="162" t="s">
        <v>195</v>
      </c>
      <c r="B8" s="161"/>
      <c r="C8" s="161"/>
      <c r="D8" s="161"/>
      <c r="E8" s="161"/>
      <c r="F8" s="161"/>
      <c r="G8" s="161"/>
      <c r="H8" s="161"/>
    </row>
    <row r="9" spans="1:8" ht="18.75">
      <c r="A9" s="162" t="s">
        <v>155</v>
      </c>
      <c r="B9" s="161"/>
      <c r="C9" s="161"/>
      <c r="D9" s="161"/>
      <c r="E9" s="161"/>
      <c r="F9" s="161"/>
      <c r="G9" s="161"/>
      <c r="H9" s="161"/>
    </row>
    <row r="10" ht="13.5" customHeight="1">
      <c r="A10" s="40"/>
    </row>
    <row r="11" spans="1:8" ht="15.75">
      <c r="A11" s="163" t="s">
        <v>16</v>
      </c>
      <c r="B11" s="163" t="s">
        <v>114</v>
      </c>
      <c r="C11" s="163" t="s">
        <v>9</v>
      </c>
      <c r="D11" s="163" t="s">
        <v>10</v>
      </c>
      <c r="E11" s="163" t="s">
        <v>81</v>
      </c>
      <c r="F11" s="163"/>
      <c r="G11" s="163"/>
      <c r="H11" s="163"/>
    </row>
    <row r="12" spans="1:8" ht="15.75">
      <c r="A12" s="163"/>
      <c r="B12" s="163"/>
      <c r="C12" s="163"/>
      <c r="D12" s="163"/>
      <c r="E12" s="26" t="s">
        <v>115</v>
      </c>
      <c r="F12" s="26" t="s">
        <v>116</v>
      </c>
      <c r="G12" s="26" t="s">
        <v>117</v>
      </c>
      <c r="H12" s="26" t="s">
        <v>118</v>
      </c>
    </row>
    <row r="13" spans="1:8" ht="15.7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</row>
    <row r="14" spans="1:8" ht="15.75">
      <c r="A14" s="164" t="str">
        <f>'[1]пр к ПП5'!A10:L10</f>
        <v>Цель. Высокий уровень антикоррупционного правосознания граждан.</v>
      </c>
      <c r="B14" s="164"/>
      <c r="C14" s="164"/>
      <c r="D14" s="164"/>
      <c r="E14" s="164"/>
      <c r="F14" s="164"/>
      <c r="G14" s="164"/>
      <c r="H14" s="164"/>
    </row>
    <row r="15" spans="1:8" ht="33" customHeight="1">
      <c r="A15" s="165" t="str">
        <f>'[1]пр к ПП5'!A11:L11</f>
        <v>Задача 1. Выполнить правовые и организационные меры, направленные на противодействие коррупции в муниципальном образовании Туруханский район.</v>
      </c>
      <c r="B15" s="165"/>
      <c r="C15" s="165"/>
      <c r="D15" s="165"/>
      <c r="E15" s="165"/>
      <c r="F15" s="165"/>
      <c r="G15" s="165"/>
      <c r="H15" s="165"/>
    </row>
    <row r="16" spans="1:8" ht="47.25">
      <c r="A16" s="86" t="s">
        <v>119</v>
      </c>
      <c r="B16" s="87" t="s">
        <v>148</v>
      </c>
      <c r="C16" s="86" t="s">
        <v>5</v>
      </c>
      <c r="D16" s="86" t="s">
        <v>121</v>
      </c>
      <c r="E16" s="26">
        <v>100</v>
      </c>
      <c r="F16" s="26">
        <v>100</v>
      </c>
      <c r="G16" s="26">
        <v>100</v>
      </c>
      <c r="H16" s="26">
        <v>100</v>
      </c>
    </row>
    <row r="17" spans="1:8" ht="31.5">
      <c r="A17" s="86" t="s">
        <v>149</v>
      </c>
      <c r="B17" s="87" t="s">
        <v>150</v>
      </c>
      <c r="C17" s="86" t="s">
        <v>151</v>
      </c>
      <c r="D17" s="86" t="s">
        <v>121</v>
      </c>
      <c r="E17" s="26">
        <v>4</v>
      </c>
      <c r="F17" s="26" t="s">
        <v>152</v>
      </c>
      <c r="G17" s="26" t="s">
        <v>152</v>
      </c>
      <c r="H17" s="26" t="s">
        <v>152</v>
      </c>
    </row>
  </sheetData>
  <sheetProtection/>
  <mergeCells count="12">
    <mergeCell ref="A14:H14"/>
    <mergeCell ref="A15:H15"/>
    <mergeCell ref="E1:H1"/>
    <mergeCell ref="E4:H4"/>
    <mergeCell ref="A7:H7"/>
    <mergeCell ref="A8:H8"/>
    <mergeCell ref="A9:H9"/>
    <mergeCell ref="A11:A12"/>
    <mergeCell ref="B11:B12"/>
    <mergeCell ref="C11:C12"/>
    <mergeCell ref="D11:D12"/>
    <mergeCell ref="E11:H11"/>
  </mergeCells>
  <printOptions/>
  <pageMargins left="0.7874015748031497" right="0.7874015748031497" top="1.1811023622047245" bottom="0.3937007874015748" header="0.31496062992125984" footer="0.31496062992125984"/>
  <pageSetup fitToHeight="0" fitToWidth="1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7"/>
  <sheetViews>
    <sheetView view="pageBreakPreview" zoomScale="75" zoomScaleNormal="55" zoomScaleSheetLayoutView="75" zoomScalePageLayoutView="0" workbookViewId="0" topLeftCell="A1">
      <pane xSplit="8" ySplit="10" topLeftCell="I11" activePane="bottomRight" state="frozen"/>
      <selection pane="topLeft" activeCell="A7" sqref="A7:N7"/>
      <selection pane="topRight" activeCell="A7" sqref="A7:N7"/>
      <selection pane="bottomLeft" activeCell="A7" sqref="A7:N7"/>
      <selection pane="bottomRight" activeCell="J9" sqref="J9"/>
    </sheetView>
  </sheetViews>
  <sheetFormatPr defaultColWidth="9.00390625" defaultRowHeight="12.75"/>
  <cols>
    <col min="1" max="1" width="9.125" style="59" customWidth="1"/>
    <col min="2" max="2" width="25.125" style="59" customWidth="1"/>
    <col min="3" max="3" width="28.375" style="59" customWidth="1"/>
    <col min="4" max="4" width="34.625" style="71" customWidth="1"/>
    <col min="5" max="5" width="13.375" style="59" customWidth="1"/>
    <col min="6" max="6" width="12.625" style="59" customWidth="1"/>
    <col min="7" max="7" width="16.75390625" style="59" customWidth="1"/>
    <col min="8" max="8" width="13.25390625" style="59" customWidth="1"/>
    <col min="9" max="9" width="19.375" style="59" customWidth="1"/>
    <col min="10" max="10" width="18.00390625" style="59" customWidth="1"/>
    <col min="11" max="11" width="17.875" style="59" customWidth="1"/>
    <col min="12" max="12" width="19.875" style="59" customWidth="1"/>
    <col min="13" max="16384" width="9.125" style="59" customWidth="1"/>
  </cols>
  <sheetData>
    <row r="1" spans="9:12" ht="63.75" customHeight="1">
      <c r="I1" s="157" t="s">
        <v>203</v>
      </c>
      <c r="J1" s="184"/>
      <c r="K1" s="184"/>
      <c r="L1" s="184"/>
    </row>
    <row r="4" spans="1:12" ht="72.75" customHeight="1">
      <c r="A4" s="18" t="s">
        <v>18</v>
      </c>
      <c r="C4" s="70"/>
      <c r="E4" s="70"/>
      <c r="F4" s="70"/>
      <c r="G4" s="70"/>
      <c r="H4" s="70"/>
      <c r="I4" s="157" t="s">
        <v>110</v>
      </c>
      <c r="J4" s="184"/>
      <c r="K4" s="184"/>
      <c r="L4" s="184"/>
    </row>
    <row r="5" spans="1:12" ht="18.75">
      <c r="A5" s="18"/>
      <c r="C5" s="70"/>
      <c r="E5" s="70"/>
      <c r="F5" s="70"/>
      <c r="G5" s="70"/>
      <c r="H5" s="70"/>
      <c r="I5" s="39"/>
      <c r="J5" s="38"/>
      <c r="K5" s="38"/>
      <c r="L5" s="38"/>
    </row>
    <row r="6" ht="18.75">
      <c r="B6" s="19"/>
    </row>
    <row r="7" spans="2:12" ht="44.25" customHeight="1">
      <c r="B7" s="192" t="s">
        <v>80</v>
      </c>
      <c r="C7" s="193"/>
      <c r="D7" s="193"/>
      <c r="E7" s="193"/>
      <c r="F7" s="193"/>
      <c r="G7" s="194"/>
      <c r="H7" s="194"/>
      <c r="I7" s="194"/>
      <c r="J7" s="194"/>
      <c r="K7" s="194"/>
      <c r="L7" s="194"/>
    </row>
    <row r="8" ht="18.75">
      <c r="B8" s="20"/>
    </row>
    <row r="9" spans="1:12" ht="31.5" customHeight="1">
      <c r="A9" s="199" t="s">
        <v>16</v>
      </c>
      <c r="B9" s="186" t="s">
        <v>32</v>
      </c>
      <c r="C9" s="186" t="s">
        <v>39</v>
      </c>
      <c r="D9" s="186" t="s">
        <v>40</v>
      </c>
      <c r="E9" s="195" t="s">
        <v>21</v>
      </c>
      <c r="F9" s="195"/>
      <c r="G9" s="195"/>
      <c r="H9" s="195"/>
      <c r="I9" s="15">
        <v>2019</v>
      </c>
      <c r="J9" s="15">
        <v>2020</v>
      </c>
      <c r="K9" s="15">
        <v>2021</v>
      </c>
      <c r="L9" s="188" t="s">
        <v>68</v>
      </c>
    </row>
    <row r="10" spans="1:12" ht="31.5" customHeight="1">
      <c r="A10" s="200"/>
      <c r="B10" s="186"/>
      <c r="C10" s="186"/>
      <c r="D10" s="186"/>
      <c r="E10" s="15" t="s">
        <v>20</v>
      </c>
      <c r="F10" s="15" t="s">
        <v>22</v>
      </c>
      <c r="G10" s="15" t="s">
        <v>23</v>
      </c>
      <c r="H10" s="15" t="s">
        <v>24</v>
      </c>
      <c r="I10" s="15" t="s">
        <v>111</v>
      </c>
      <c r="J10" s="15" t="s">
        <v>111</v>
      </c>
      <c r="K10" s="15" t="s">
        <v>111</v>
      </c>
      <c r="L10" s="190"/>
    </row>
    <row r="11" spans="1:12" ht="15.75">
      <c r="A11" s="43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15">
        <v>9</v>
      </c>
      <c r="J11" s="15">
        <v>10</v>
      </c>
      <c r="K11" s="15">
        <v>11</v>
      </c>
      <c r="L11" s="15">
        <v>12</v>
      </c>
    </row>
    <row r="12" spans="1:12" ht="47.25">
      <c r="A12" s="196">
        <v>1</v>
      </c>
      <c r="B12" s="187" t="s">
        <v>33</v>
      </c>
      <c r="C12" s="187" t="s">
        <v>108</v>
      </c>
      <c r="D12" s="66" t="s">
        <v>100</v>
      </c>
      <c r="E12" s="47">
        <v>240</v>
      </c>
      <c r="F12" s="47" t="s">
        <v>34</v>
      </c>
      <c r="G12" s="47" t="s">
        <v>34</v>
      </c>
      <c r="H12" s="47" t="s">
        <v>34</v>
      </c>
      <c r="I12" s="48" t="e">
        <f>I16+I19+I22+I25+I28</f>
        <v>#REF!</v>
      </c>
      <c r="J12" s="48" t="e">
        <f>J16+J19+J22+J25+J28</f>
        <v>#REF!</v>
      </c>
      <c r="K12" s="48" t="e">
        <f>K16+K19+K22+K25+K28</f>
        <v>#REF!</v>
      </c>
      <c r="L12" s="67" t="e">
        <f aca="true" t="shared" si="0" ref="L12:L24">I12+J12+K12</f>
        <v>#REF!</v>
      </c>
    </row>
    <row r="13" spans="1:12" ht="15.75">
      <c r="A13" s="197"/>
      <c r="B13" s="187"/>
      <c r="C13" s="187"/>
      <c r="D13" s="72" t="s">
        <v>101</v>
      </c>
      <c r="E13" s="68"/>
      <c r="F13" s="68"/>
      <c r="G13" s="68"/>
      <c r="H13" s="68"/>
      <c r="I13" s="73"/>
      <c r="J13" s="73"/>
      <c r="K13" s="73"/>
      <c r="L13" s="69"/>
    </row>
    <row r="14" spans="1:12" ht="31.5">
      <c r="A14" s="197"/>
      <c r="B14" s="187"/>
      <c r="C14" s="187"/>
      <c r="D14" s="72" t="s">
        <v>102</v>
      </c>
      <c r="E14" s="68">
        <v>241</v>
      </c>
      <c r="F14" s="68"/>
      <c r="G14" s="68"/>
      <c r="H14" s="68"/>
      <c r="I14" s="73" t="e">
        <f>I27+I30</f>
        <v>#REF!</v>
      </c>
      <c r="J14" s="73" t="e">
        <f>J27+J30</f>
        <v>#REF!</v>
      </c>
      <c r="K14" s="73" t="e">
        <f>K27+K30</f>
        <v>#REF!</v>
      </c>
      <c r="L14" s="69" t="e">
        <f t="shared" si="0"/>
        <v>#REF!</v>
      </c>
    </row>
    <row r="15" spans="1:12" ht="47.25">
      <c r="A15" s="198"/>
      <c r="B15" s="187"/>
      <c r="C15" s="187"/>
      <c r="D15" s="72" t="s">
        <v>25</v>
      </c>
      <c r="E15" s="68">
        <v>240</v>
      </c>
      <c r="F15" s="68" t="s">
        <v>34</v>
      </c>
      <c r="G15" s="68" t="s">
        <v>34</v>
      </c>
      <c r="H15" s="68" t="s">
        <v>34</v>
      </c>
      <c r="I15" s="73" t="e">
        <f>I18+I21+I24</f>
        <v>#REF!</v>
      </c>
      <c r="J15" s="73" t="e">
        <f>J18+J21+J24</f>
        <v>#REF!</v>
      </c>
      <c r="K15" s="73" t="e">
        <f>K18+K21+K24</f>
        <v>#REF!</v>
      </c>
      <c r="L15" s="69" t="e">
        <f t="shared" si="0"/>
        <v>#REF!</v>
      </c>
    </row>
    <row r="16" spans="1:12" ht="63">
      <c r="A16" s="201">
        <v>2</v>
      </c>
      <c r="B16" s="186" t="s">
        <v>35</v>
      </c>
      <c r="C16" s="186" t="s">
        <v>41</v>
      </c>
      <c r="D16" s="65" t="s">
        <v>103</v>
      </c>
      <c r="E16" s="63" t="s">
        <v>34</v>
      </c>
      <c r="F16" s="63" t="s">
        <v>34</v>
      </c>
      <c r="G16" s="63" t="s">
        <v>34</v>
      </c>
      <c r="H16" s="63" t="s">
        <v>34</v>
      </c>
      <c r="I16" s="74">
        <f>I18</f>
        <v>280877.913</v>
      </c>
      <c r="J16" s="74">
        <f>J18</f>
        <v>274163.51300000004</v>
      </c>
      <c r="K16" s="74">
        <f>K18</f>
        <v>271477.81299999997</v>
      </c>
      <c r="L16" s="64">
        <f t="shared" si="0"/>
        <v>826519.239</v>
      </c>
    </row>
    <row r="17" spans="1:12" ht="15.75">
      <c r="A17" s="202"/>
      <c r="B17" s="186"/>
      <c r="C17" s="186"/>
      <c r="D17" s="42" t="s">
        <v>101</v>
      </c>
      <c r="E17" s="34"/>
      <c r="F17" s="34"/>
      <c r="G17" s="34"/>
      <c r="H17" s="34"/>
      <c r="I17" s="35"/>
      <c r="J17" s="35"/>
      <c r="K17" s="35"/>
      <c r="L17" s="36"/>
    </row>
    <row r="18" spans="1:12" ht="47.25">
      <c r="A18" s="203"/>
      <c r="B18" s="186"/>
      <c r="C18" s="186"/>
      <c r="D18" s="62" t="s">
        <v>36</v>
      </c>
      <c r="E18" s="34">
        <v>240</v>
      </c>
      <c r="F18" s="34" t="s">
        <v>34</v>
      </c>
      <c r="G18" s="34" t="s">
        <v>34</v>
      </c>
      <c r="H18" s="34" t="s">
        <v>34</v>
      </c>
      <c r="I18" s="35">
        <f>'Пр.2 к 1ПП'!H22</f>
        <v>280877.913</v>
      </c>
      <c r="J18" s="35">
        <f>'Пр.2 к 1ПП'!I22</f>
        <v>274163.51300000004</v>
      </c>
      <c r="K18" s="35">
        <f>'Пр.2 к 1ПП'!J22</f>
        <v>271477.81299999997</v>
      </c>
      <c r="L18" s="36">
        <f t="shared" si="0"/>
        <v>826519.239</v>
      </c>
    </row>
    <row r="19" spans="1:12" ht="63">
      <c r="A19" s="201">
        <v>3</v>
      </c>
      <c r="B19" s="188" t="s">
        <v>37</v>
      </c>
      <c r="C19" s="186" t="s">
        <v>49</v>
      </c>
      <c r="D19" s="65" t="s">
        <v>103</v>
      </c>
      <c r="E19" s="63">
        <v>240</v>
      </c>
      <c r="F19" s="63" t="s">
        <v>34</v>
      </c>
      <c r="G19" s="63" t="s">
        <v>34</v>
      </c>
      <c r="H19" s="63" t="s">
        <v>34</v>
      </c>
      <c r="I19" s="74" t="e">
        <f>I21</f>
        <v>#REF!</v>
      </c>
      <c r="J19" s="74" t="e">
        <f>J21</f>
        <v>#REF!</v>
      </c>
      <c r="K19" s="74" t="e">
        <f>K21</f>
        <v>#REF!</v>
      </c>
      <c r="L19" s="64" t="e">
        <f t="shared" si="0"/>
        <v>#REF!</v>
      </c>
    </row>
    <row r="20" spans="1:12" ht="15.75">
      <c r="A20" s="202"/>
      <c r="B20" s="189"/>
      <c r="C20" s="186"/>
      <c r="D20" s="42" t="s">
        <v>101</v>
      </c>
      <c r="E20" s="34"/>
      <c r="F20" s="34"/>
      <c r="G20" s="34"/>
      <c r="H20" s="34"/>
      <c r="I20" s="35"/>
      <c r="J20" s="35"/>
      <c r="K20" s="35"/>
      <c r="L20" s="36"/>
    </row>
    <row r="21" spans="1:12" ht="47.25">
      <c r="A21" s="203"/>
      <c r="B21" s="190"/>
      <c r="C21" s="186"/>
      <c r="D21" s="62" t="s">
        <v>36</v>
      </c>
      <c r="E21" s="34">
        <v>240</v>
      </c>
      <c r="F21" s="34" t="s">
        <v>34</v>
      </c>
      <c r="G21" s="34" t="s">
        <v>34</v>
      </c>
      <c r="H21" s="34" t="s">
        <v>34</v>
      </c>
      <c r="I21" s="35" t="e">
        <f>#REF!</f>
        <v>#REF!</v>
      </c>
      <c r="J21" s="35" t="e">
        <f>#REF!</f>
        <v>#REF!</v>
      </c>
      <c r="K21" s="35" t="e">
        <f>#REF!</f>
        <v>#REF!</v>
      </c>
      <c r="L21" s="36" t="e">
        <f t="shared" si="0"/>
        <v>#REF!</v>
      </c>
    </row>
    <row r="22" spans="1:12" ht="63">
      <c r="A22" s="191">
        <v>4</v>
      </c>
      <c r="B22" s="186" t="s">
        <v>38</v>
      </c>
      <c r="C22" s="186" t="s">
        <v>107</v>
      </c>
      <c r="D22" s="65" t="s">
        <v>103</v>
      </c>
      <c r="E22" s="63">
        <v>240</v>
      </c>
      <c r="F22" s="63" t="s">
        <v>34</v>
      </c>
      <c r="G22" s="63" t="s">
        <v>34</v>
      </c>
      <c r="H22" s="63" t="s">
        <v>34</v>
      </c>
      <c r="I22" s="74" t="e">
        <f>I24</f>
        <v>#REF!</v>
      </c>
      <c r="J22" s="74" t="e">
        <f>J24</f>
        <v>#REF!</v>
      </c>
      <c r="K22" s="74" t="e">
        <f>K24</f>
        <v>#REF!</v>
      </c>
      <c r="L22" s="64" t="e">
        <f t="shared" si="0"/>
        <v>#REF!</v>
      </c>
    </row>
    <row r="23" spans="1:12" ht="15.75">
      <c r="A23" s="191"/>
      <c r="B23" s="186"/>
      <c r="C23" s="186"/>
      <c r="D23" s="42" t="s">
        <v>101</v>
      </c>
      <c r="E23" s="34"/>
      <c r="F23" s="34"/>
      <c r="G23" s="34"/>
      <c r="H23" s="34"/>
      <c r="I23" s="35"/>
      <c r="J23" s="35"/>
      <c r="K23" s="35"/>
      <c r="L23" s="36"/>
    </row>
    <row r="24" spans="1:12" ht="47.25">
      <c r="A24" s="191"/>
      <c r="B24" s="186"/>
      <c r="C24" s="186"/>
      <c r="D24" s="62" t="s">
        <v>36</v>
      </c>
      <c r="E24" s="34">
        <v>240</v>
      </c>
      <c r="F24" s="34" t="s">
        <v>34</v>
      </c>
      <c r="G24" s="34" t="s">
        <v>34</v>
      </c>
      <c r="H24" s="34" t="s">
        <v>34</v>
      </c>
      <c r="I24" s="35" t="e">
        <f>#REF!</f>
        <v>#REF!</v>
      </c>
      <c r="J24" s="35" t="e">
        <f>#REF!</f>
        <v>#REF!</v>
      </c>
      <c r="K24" s="35" t="e">
        <f>#REF!</f>
        <v>#REF!</v>
      </c>
      <c r="L24" s="36" t="e">
        <f t="shared" si="0"/>
        <v>#REF!</v>
      </c>
    </row>
    <row r="25" spans="1:12" ht="63">
      <c r="A25" s="191">
        <v>5</v>
      </c>
      <c r="B25" s="188" t="s">
        <v>104</v>
      </c>
      <c r="C25" s="186" t="s">
        <v>172</v>
      </c>
      <c r="D25" s="65" t="s">
        <v>103</v>
      </c>
      <c r="E25" s="63">
        <v>240</v>
      </c>
      <c r="F25" s="63" t="s">
        <v>34</v>
      </c>
      <c r="G25" s="63" t="s">
        <v>34</v>
      </c>
      <c r="H25" s="63" t="s">
        <v>34</v>
      </c>
      <c r="I25" s="74">
        <f>I27</f>
        <v>107062.917</v>
      </c>
      <c r="J25" s="74">
        <f>J27</f>
        <v>107063.81700000001</v>
      </c>
      <c r="K25" s="74">
        <f>K27</f>
        <v>107064.917</v>
      </c>
      <c r="L25" s="64">
        <f>I25+J25+K25</f>
        <v>321191.651</v>
      </c>
    </row>
    <row r="26" spans="1:12" ht="15.75">
      <c r="A26" s="191"/>
      <c r="B26" s="189"/>
      <c r="C26" s="186"/>
      <c r="D26" s="42" t="s">
        <v>101</v>
      </c>
      <c r="E26" s="34"/>
      <c r="F26" s="34"/>
      <c r="G26" s="34"/>
      <c r="H26" s="34"/>
      <c r="I26" s="35"/>
      <c r="J26" s="35"/>
      <c r="K26" s="35"/>
      <c r="L26" s="36"/>
    </row>
    <row r="27" spans="1:12" ht="31.5">
      <c r="A27" s="191"/>
      <c r="B27" s="190"/>
      <c r="C27" s="186"/>
      <c r="D27" s="62" t="s">
        <v>102</v>
      </c>
      <c r="E27" s="34">
        <v>240</v>
      </c>
      <c r="F27" s="34" t="s">
        <v>34</v>
      </c>
      <c r="G27" s="34" t="s">
        <v>34</v>
      </c>
      <c r="H27" s="34" t="s">
        <v>34</v>
      </c>
      <c r="I27" s="35">
        <f>'пр 2 к 4 пп'!H47</f>
        <v>107062.917</v>
      </c>
      <c r="J27" s="35">
        <f>'пр 2 к 4 пп'!I47</f>
        <v>107063.81700000001</v>
      </c>
      <c r="K27" s="35">
        <f>'пр 2 к 4 пп'!J47</f>
        <v>107064.917</v>
      </c>
      <c r="L27" s="36">
        <f>I27+J27+K27</f>
        <v>321191.651</v>
      </c>
    </row>
    <row r="28" spans="1:12" ht="63">
      <c r="A28" s="191">
        <v>6</v>
      </c>
      <c r="B28" s="186" t="s">
        <v>105</v>
      </c>
      <c r="C28" s="186" t="s">
        <v>173</v>
      </c>
      <c r="D28" s="65" t="s">
        <v>103</v>
      </c>
      <c r="E28" s="63">
        <v>240</v>
      </c>
      <c r="F28" s="63" t="s">
        <v>34</v>
      </c>
      <c r="G28" s="63" t="s">
        <v>34</v>
      </c>
      <c r="H28" s="63" t="s">
        <v>34</v>
      </c>
      <c r="I28" s="74" t="e">
        <f>I30</f>
        <v>#REF!</v>
      </c>
      <c r="J28" s="74" t="e">
        <f>J30</f>
        <v>#REF!</v>
      </c>
      <c r="K28" s="74" t="e">
        <f>K30</f>
        <v>#REF!</v>
      </c>
      <c r="L28" s="64" t="e">
        <f>I28+J28+K28</f>
        <v>#REF!</v>
      </c>
    </row>
    <row r="29" spans="1:12" ht="15.75">
      <c r="A29" s="191"/>
      <c r="B29" s="186"/>
      <c r="C29" s="186"/>
      <c r="D29" s="42" t="s">
        <v>101</v>
      </c>
      <c r="E29" s="34"/>
      <c r="F29" s="34"/>
      <c r="G29" s="34"/>
      <c r="H29" s="34"/>
      <c r="I29" s="35"/>
      <c r="J29" s="35"/>
      <c r="K29" s="35"/>
      <c r="L29" s="36"/>
    </row>
    <row r="30" spans="1:12" ht="31.5">
      <c r="A30" s="191"/>
      <c r="B30" s="186"/>
      <c r="C30" s="186"/>
      <c r="D30" s="62" t="s">
        <v>102</v>
      </c>
      <c r="E30" s="34">
        <v>240</v>
      </c>
      <c r="F30" s="34" t="s">
        <v>34</v>
      </c>
      <c r="G30" s="34" t="s">
        <v>34</v>
      </c>
      <c r="H30" s="34" t="s">
        <v>34</v>
      </c>
      <c r="I30" s="35" t="e">
        <f>#REF!</f>
        <v>#REF!</v>
      </c>
      <c r="J30" s="35" t="e">
        <f>#REF!</f>
        <v>#REF!</v>
      </c>
      <c r="K30" s="35" t="e">
        <f>#REF!</f>
        <v>#REF!</v>
      </c>
      <c r="L30" s="36" t="e">
        <f>I30+J30+K30</f>
        <v>#REF!</v>
      </c>
    </row>
    <row r="37" spans="2:9" ht="15.75">
      <c r="B37" s="185"/>
      <c r="C37" s="185"/>
      <c r="I37" s="24"/>
    </row>
  </sheetData>
  <sheetProtection/>
  <mergeCells count="28">
    <mergeCell ref="A12:A15"/>
    <mergeCell ref="A9:A10"/>
    <mergeCell ref="A22:A24"/>
    <mergeCell ref="A19:A21"/>
    <mergeCell ref="C25:C27"/>
    <mergeCell ref="A25:A27"/>
    <mergeCell ref="C19:C21"/>
    <mergeCell ref="A16:A18"/>
    <mergeCell ref="A28:A30"/>
    <mergeCell ref="B28:B30"/>
    <mergeCell ref="C28:C30"/>
    <mergeCell ref="B7:L7"/>
    <mergeCell ref="B9:B10"/>
    <mergeCell ref="C9:C10"/>
    <mergeCell ref="D9:D10"/>
    <mergeCell ref="E9:H9"/>
    <mergeCell ref="B19:B21"/>
    <mergeCell ref="L9:L10"/>
    <mergeCell ref="I1:L1"/>
    <mergeCell ref="I4:L4"/>
    <mergeCell ref="B37:C37"/>
    <mergeCell ref="B22:B24"/>
    <mergeCell ref="C22:C24"/>
    <mergeCell ref="B12:B15"/>
    <mergeCell ref="C12:C15"/>
    <mergeCell ref="B16:B18"/>
    <mergeCell ref="C16:C18"/>
    <mergeCell ref="B25:B27"/>
  </mergeCells>
  <printOptions/>
  <pageMargins left="0.7874015748031497" right="0.7874015748031497" top="1.1811023622047245" bottom="0.3937007874015748" header="0" footer="0"/>
  <pageSetup fitToHeight="0" fitToWidth="1" horizontalDpi="600" verticalDpi="600" orientation="landscape" paperSize="9" scale="57" r:id="rId1"/>
  <rowBreaks count="2" manualBreakCount="2">
    <brk id="24" max="11" man="1"/>
    <brk id="37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53"/>
  <sheetViews>
    <sheetView tabSelected="1" zoomScale="70" zoomScaleNormal="70" zoomScaleSheetLayoutView="70" zoomScalePageLayoutView="0" workbookViewId="0" topLeftCell="J1">
      <selection activeCell="S16" sqref="S16"/>
    </sheetView>
  </sheetViews>
  <sheetFormatPr defaultColWidth="9.00390625" defaultRowHeight="12.75" outlineLevelCol="1"/>
  <cols>
    <col min="1" max="1" width="9.125" style="24" customWidth="1"/>
    <col min="2" max="2" width="21.625" style="24" customWidth="1"/>
    <col min="3" max="3" width="38.375" style="24" customWidth="1"/>
    <col min="4" max="4" width="34.375" style="24" customWidth="1"/>
    <col min="5" max="9" width="22.00390625" style="111" hidden="1" customWidth="1" outlineLevel="1"/>
    <col min="10" max="10" width="22.00390625" style="24" customWidth="1" collapsed="1"/>
    <col min="11" max="12" width="22.00390625" style="24" customWidth="1"/>
    <col min="13" max="13" width="20.625" style="24" customWidth="1"/>
    <col min="14" max="14" width="13.125" style="24" bestFit="1" customWidth="1"/>
    <col min="15" max="15" width="21.625" style="24" hidden="1" customWidth="1" outlineLevel="1"/>
    <col min="16" max="16" width="13.125" style="24" bestFit="1" customWidth="1" collapsed="1"/>
    <col min="17" max="18" width="13.125" style="24" bestFit="1" customWidth="1"/>
    <col min="19" max="16384" width="9.125" style="24" customWidth="1"/>
  </cols>
  <sheetData>
    <row r="1" spans="10:13" ht="72.75" customHeight="1">
      <c r="J1" s="204" t="s">
        <v>204</v>
      </c>
      <c r="K1" s="205"/>
      <c r="L1" s="205"/>
      <c r="M1" s="205"/>
    </row>
    <row r="4" spans="2:13" ht="50.25" customHeight="1">
      <c r="B4" s="27"/>
      <c r="C4" s="76"/>
      <c r="D4" s="76"/>
      <c r="E4" s="105"/>
      <c r="F4" s="105"/>
      <c r="G4" s="105"/>
      <c r="H4" s="105"/>
      <c r="I4" s="105"/>
      <c r="J4" s="204" t="s">
        <v>109</v>
      </c>
      <c r="K4" s="205"/>
      <c r="L4" s="205"/>
      <c r="M4" s="205"/>
    </row>
    <row r="5" spans="2:13" ht="15.75">
      <c r="B5" s="27"/>
      <c r="C5" s="76"/>
      <c r="D5" s="76"/>
      <c r="E5" s="105"/>
      <c r="F5" s="105"/>
      <c r="G5" s="105"/>
      <c r="H5" s="105"/>
      <c r="I5" s="105"/>
      <c r="J5" s="83"/>
      <c r="K5" s="84"/>
      <c r="L5" s="84"/>
      <c r="M5" s="84"/>
    </row>
    <row r="6" spans="2:13" ht="15.75">
      <c r="B6" s="28"/>
      <c r="C6" s="77"/>
      <c r="D6" s="77"/>
      <c r="E6" s="106"/>
      <c r="F6" s="106"/>
      <c r="G6" s="106"/>
      <c r="H6" s="106"/>
      <c r="I6" s="106"/>
      <c r="J6" s="77"/>
      <c r="K6" s="77"/>
      <c r="L6" s="77"/>
      <c r="M6" s="77"/>
    </row>
    <row r="7" spans="2:13" ht="41.25" customHeight="1">
      <c r="B7" s="206" t="s">
        <v>69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</row>
    <row r="8" spans="2:13" ht="15.75">
      <c r="B8" s="81"/>
      <c r="C8" s="81"/>
      <c r="D8" s="81"/>
      <c r="E8" s="107"/>
      <c r="F8" s="107"/>
      <c r="G8" s="107"/>
      <c r="H8" s="107"/>
      <c r="I8" s="107"/>
      <c r="J8" s="81"/>
      <c r="K8" s="81"/>
      <c r="L8" s="81"/>
      <c r="M8" s="81"/>
    </row>
    <row r="9" spans="2:13" ht="15.75">
      <c r="B9" s="27"/>
      <c r="C9" s="27"/>
      <c r="D9" s="27"/>
      <c r="E9" s="108"/>
      <c r="F9" s="108"/>
      <c r="G9" s="108"/>
      <c r="H9" s="108"/>
      <c r="I9" s="108"/>
      <c r="J9" s="27"/>
      <c r="K9" s="27"/>
      <c r="L9" s="27"/>
      <c r="M9" s="82" t="s">
        <v>71</v>
      </c>
    </row>
    <row r="10" spans="1:13" ht="30.75" customHeight="1">
      <c r="A10" s="207" t="s">
        <v>16</v>
      </c>
      <c r="B10" s="186" t="s">
        <v>42</v>
      </c>
      <c r="C10" s="186" t="s">
        <v>43</v>
      </c>
      <c r="D10" s="186" t="s">
        <v>70</v>
      </c>
      <c r="E10" s="109">
        <v>2014</v>
      </c>
      <c r="F10" s="109">
        <v>2015</v>
      </c>
      <c r="G10" s="109">
        <v>2016</v>
      </c>
      <c r="H10" s="109">
        <v>2017</v>
      </c>
      <c r="I10" s="109">
        <v>2018</v>
      </c>
      <c r="J10" s="15">
        <v>2019</v>
      </c>
      <c r="K10" s="15">
        <v>2020</v>
      </c>
      <c r="L10" s="15">
        <v>2021</v>
      </c>
      <c r="M10" s="188" t="s">
        <v>68</v>
      </c>
    </row>
    <row r="11" spans="1:13" ht="30.75" customHeight="1">
      <c r="A11" s="208"/>
      <c r="B11" s="186"/>
      <c r="C11" s="186"/>
      <c r="D11" s="186"/>
      <c r="E11" s="109" t="s">
        <v>182</v>
      </c>
      <c r="F11" s="109" t="s">
        <v>182</v>
      </c>
      <c r="G11" s="109" t="s">
        <v>182</v>
      </c>
      <c r="H11" s="109" t="s">
        <v>182</v>
      </c>
      <c r="I11" s="109" t="s">
        <v>183</v>
      </c>
      <c r="J11" s="15" t="s">
        <v>111</v>
      </c>
      <c r="K11" s="15" t="s">
        <v>111</v>
      </c>
      <c r="L11" s="15" t="s">
        <v>111</v>
      </c>
      <c r="M11" s="190"/>
    </row>
    <row r="12" spans="1:13" ht="15.75">
      <c r="A12" s="46">
        <v>1</v>
      </c>
      <c r="B12" s="22">
        <v>2</v>
      </c>
      <c r="C12" s="22">
        <v>3</v>
      </c>
      <c r="D12" s="15">
        <v>4</v>
      </c>
      <c r="E12" s="109"/>
      <c r="F12" s="109"/>
      <c r="G12" s="109"/>
      <c r="H12" s="109"/>
      <c r="I12" s="109"/>
      <c r="J12" s="15">
        <v>5</v>
      </c>
      <c r="K12" s="15">
        <v>6</v>
      </c>
      <c r="L12" s="15">
        <v>7</v>
      </c>
      <c r="M12" s="15">
        <v>8</v>
      </c>
    </row>
    <row r="13" spans="1:19" s="45" customFormat="1" ht="15.75">
      <c r="A13" s="201">
        <v>1</v>
      </c>
      <c r="B13" s="188" t="s">
        <v>44</v>
      </c>
      <c r="C13" s="188" t="str">
        <f>'Пр. 7 к МП'!C12</f>
        <v>Управление муниципальными финансами и обеспечения деятельности администрации Туруханского района</v>
      </c>
      <c r="D13" s="75" t="s">
        <v>45</v>
      </c>
      <c r="E13" s="113">
        <f>E16+E17</f>
        <v>239435.25898</v>
      </c>
      <c r="F13" s="113">
        <f>F16+F17</f>
        <v>266767.647</v>
      </c>
      <c r="G13" s="113">
        <f>G16+G17</f>
        <v>251021.507</v>
      </c>
      <c r="H13" s="113">
        <f>H16+H17</f>
        <v>268115.89959000004</v>
      </c>
      <c r="I13" s="113">
        <f>I16+I17</f>
        <v>308713.0996699999</v>
      </c>
      <c r="J13" s="74" t="e">
        <f>J16+J17+J15</f>
        <v>#REF!</v>
      </c>
      <c r="K13" s="74" t="e">
        <f>K16+K17+K15</f>
        <v>#REF!</v>
      </c>
      <c r="L13" s="74" t="e">
        <f>L16+L17+L15</f>
        <v>#REF!</v>
      </c>
      <c r="M13" s="74" t="e">
        <f>J13+K13+L13</f>
        <v>#REF!</v>
      </c>
      <c r="N13" s="78"/>
      <c r="O13" s="116" t="e">
        <f>SUM(E13:L13)</f>
        <v>#REF!</v>
      </c>
      <c r="P13" s="78"/>
      <c r="Q13" s="78"/>
      <c r="R13" s="78"/>
      <c r="S13" s="78"/>
    </row>
    <row r="14" spans="1:13" ht="15.75">
      <c r="A14" s="202"/>
      <c r="B14" s="189"/>
      <c r="C14" s="189"/>
      <c r="D14" s="62" t="s">
        <v>46</v>
      </c>
      <c r="E14" s="114"/>
      <c r="F14" s="114"/>
      <c r="G14" s="114"/>
      <c r="H14" s="114"/>
      <c r="I14" s="114"/>
      <c r="J14" s="33"/>
      <c r="K14" s="33"/>
      <c r="L14" s="33"/>
      <c r="M14" s="35"/>
    </row>
    <row r="15" spans="1:15" ht="15.75">
      <c r="A15" s="202"/>
      <c r="B15" s="189"/>
      <c r="C15" s="189"/>
      <c r="D15" s="62" t="s">
        <v>50</v>
      </c>
      <c r="E15" s="114">
        <f>E22+E29+E36+E43+E50</f>
        <v>0</v>
      </c>
      <c r="F15" s="114">
        <f>F22+F29+F36+F43+F50</f>
        <v>0</v>
      </c>
      <c r="G15" s="114">
        <f>G22+G29+G36+G43+G50</f>
        <v>0</v>
      </c>
      <c r="H15" s="114">
        <f>H22+H29+H36+H43+H50</f>
        <v>0</v>
      </c>
      <c r="I15" s="114">
        <f>I22+I29+I36+I43+I50</f>
        <v>0</v>
      </c>
      <c r="J15" s="35">
        <f aca="true" t="shared" si="0" ref="J15:L17">J22+J29+J36+J43+J50</f>
        <v>18.9</v>
      </c>
      <c r="K15" s="35">
        <f>K22+K29+K36+K43+K50</f>
        <v>19.8</v>
      </c>
      <c r="L15" s="35">
        <f>L22+L29+L36+L43+L50</f>
        <v>20.9</v>
      </c>
      <c r="M15" s="35">
        <f>M22+M29+M36+M43+M50</f>
        <v>59.6</v>
      </c>
      <c r="O15" s="117">
        <f>SUM(E15:L15)</f>
        <v>59.6</v>
      </c>
    </row>
    <row r="16" spans="1:15" ht="15.75">
      <c r="A16" s="202"/>
      <c r="B16" s="189"/>
      <c r="C16" s="189"/>
      <c r="D16" s="62" t="s">
        <v>51</v>
      </c>
      <c r="E16" s="114">
        <v>13669.2</v>
      </c>
      <c r="F16" s="114">
        <f aca="true" t="shared" si="1" ref="F16:I17">F23+F30+F37+F44+F51</f>
        <v>13227.1</v>
      </c>
      <c r="G16" s="114">
        <f t="shared" si="1"/>
        <v>13178.9</v>
      </c>
      <c r="H16" s="114">
        <f t="shared" si="1"/>
        <v>13895.9</v>
      </c>
      <c r="I16" s="114">
        <f t="shared" si="1"/>
        <v>24220.6</v>
      </c>
      <c r="J16" s="35">
        <f t="shared" si="0"/>
        <v>22182.5</v>
      </c>
      <c r="K16" s="35">
        <f t="shared" si="0"/>
        <v>16798.399999999998</v>
      </c>
      <c r="L16" s="35">
        <f t="shared" si="0"/>
        <v>16798.399999999998</v>
      </c>
      <c r="M16" s="35">
        <f>M23+M30+M37</f>
        <v>45463.5</v>
      </c>
      <c r="O16" s="117">
        <f>SUM(E16:L16)</f>
        <v>133971</v>
      </c>
    </row>
    <row r="17" spans="1:15" ht="15.75">
      <c r="A17" s="202"/>
      <c r="B17" s="189"/>
      <c r="C17" s="189"/>
      <c r="D17" s="62" t="s">
        <v>47</v>
      </c>
      <c r="E17" s="114">
        <v>225766.05898</v>
      </c>
      <c r="F17" s="114">
        <f t="shared" si="1"/>
        <v>253540.547</v>
      </c>
      <c r="G17" s="114">
        <f t="shared" si="1"/>
        <v>237842.60700000002</v>
      </c>
      <c r="H17" s="114">
        <f t="shared" si="1"/>
        <v>254219.99959000002</v>
      </c>
      <c r="I17" s="114">
        <f t="shared" si="1"/>
        <v>284492.49966999993</v>
      </c>
      <c r="J17" s="35" t="e">
        <f t="shared" si="0"/>
        <v>#REF!</v>
      </c>
      <c r="K17" s="35" t="e">
        <f t="shared" si="0"/>
        <v>#REF!</v>
      </c>
      <c r="L17" s="35" t="e">
        <f t="shared" si="0"/>
        <v>#REF!</v>
      </c>
      <c r="M17" s="35" t="e">
        <f>M24+M31+M38</f>
        <v>#REF!</v>
      </c>
      <c r="O17" s="117" t="e">
        <f>SUM(E17:L17)</f>
        <v>#REF!</v>
      </c>
    </row>
    <row r="18" spans="1:13" ht="15.75">
      <c r="A18" s="202"/>
      <c r="B18" s="189"/>
      <c r="C18" s="189"/>
      <c r="D18" s="62" t="s">
        <v>52</v>
      </c>
      <c r="E18" s="114"/>
      <c r="F18" s="114"/>
      <c r="G18" s="114"/>
      <c r="H18" s="114"/>
      <c r="I18" s="114"/>
      <c r="J18" s="35"/>
      <c r="K18" s="35"/>
      <c r="L18" s="35"/>
      <c r="M18" s="35"/>
    </row>
    <row r="19" spans="1:13" ht="15.75">
      <c r="A19" s="203"/>
      <c r="B19" s="190"/>
      <c r="C19" s="190"/>
      <c r="D19" s="62" t="s">
        <v>48</v>
      </c>
      <c r="E19" s="114"/>
      <c r="F19" s="114"/>
      <c r="G19" s="114"/>
      <c r="H19" s="114"/>
      <c r="I19" s="114"/>
      <c r="J19" s="35"/>
      <c r="K19" s="35"/>
      <c r="L19" s="35"/>
      <c r="M19" s="35"/>
    </row>
    <row r="20" spans="1:15" s="45" customFormat="1" ht="15.75">
      <c r="A20" s="201">
        <v>2</v>
      </c>
      <c r="B20" s="188" t="s">
        <v>35</v>
      </c>
      <c r="C20" s="188" t="str">
        <f>'Пр. 7 к МП'!C16</f>
        <v>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</v>
      </c>
      <c r="D20" s="75" t="s">
        <v>45</v>
      </c>
      <c r="E20" s="113">
        <f aca="true" t="shared" si="2" ref="E20:L20">E23+E24</f>
        <v>223192.877</v>
      </c>
      <c r="F20" s="113">
        <f t="shared" si="2"/>
        <v>250770.334</v>
      </c>
      <c r="G20" s="113">
        <f t="shared" si="2"/>
        <v>230493.562</v>
      </c>
      <c r="H20" s="113">
        <f t="shared" si="2"/>
        <v>238487.77181</v>
      </c>
      <c r="I20" s="113">
        <f t="shared" si="2"/>
        <v>275347.06454</v>
      </c>
      <c r="J20" s="74">
        <f t="shared" si="2"/>
        <v>280877.913</v>
      </c>
      <c r="K20" s="74">
        <f t="shared" si="2"/>
        <v>274163.513</v>
      </c>
      <c r="L20" s="74">
        <f t="shared" si="2"/>
        <v>271477.813</v>
      </c>
      <c r="M20" s="74">
        <f>J20+K20+L20</f>
        <v>826519.2390000001</v>
      </c>
      <c r="O20" s="116">
        <f>SUM(E20:L20)</f>
        <v>2044810.84835</v>
      </c>
    </row>
    <row r="21" spans="1:13" ht="15.75">
      <c r="A21" s="202"/>
      <c r="B21" s="189"/>
      <c r="C21" s="189"/>
      <c r="D21" s="62" t="s">
        <v>46</v>
      </c>
      <c r="E21" s="114"/>
      <c r="F21" s="114"/>
      <c r="G21" s="114"/>
      <c r="H21" s="114"/>
      <c r="I21" s="114"/>
      <c r="J21" s="36"/>
      <c r="K21" s="36"/>
      <c r="L21" s="36"/>
      <c r="M21" s="36"/>
    </row>
    <row r="22" spans="1:13" ht="15.75">
      <c r="A22" s="202"/>
      <c r="B22" s="189"/>
      <c r="C22" s="189"/>
      <c r="D22" s="62" t="s">
        <v>50</v>
      </c>
      <c r="E22" s="114"/>
      <c r="F22" s="114"/>
      <c r="G22" s="114"/>
      <c r="H22" s="114"/>
      <c r="I22" s="114"/>
      <c r="J22" s="35"/>
      <c r="K22" s="35"/>
      <c r="L22" s="35"/>
      <c r="M22" s="35"/>
    </row>
    <row r="23" spans="1:15" ht="15.75">
      <c r="A23" s="202"/>
      <c r="B23" s="189"/>
      <c r="C23" s="189"/>
      <c r="D23" s="62" t="s">
        <v>51</v>
      </c>
      <c r="E23" s="114">
        <v>13669.2</v>
      </c>
      <c r="F23" s="114">
        <v>13227.1</v>
      </c>
      <c r="G23" s="114">
        <v>13178.9</v>
      </c>
      <c r="H23" s="114">
        <v>13895.9</v>
      </c>
      <c r="I23" s="114">
        <v>24220.6</v>
      </c>
      <c r="J23" s="35">
        <f>'Пр.2 к 1ПП'!H14</f>
        <v>18743.9</v>
      </c>
      <c r="K23" s="35">
        <f>'Пр.2 к 1ПП'!I14</f>
        <v>13359.8</v>
      </c>
      <c r="L23" s="35">
        <f>'Пр.2 к 1ПП'!J14</f>
        <v>13359.8</v>
      </c>
      <c r="M23" s="35">
        <f>J23+K23+L23</f>
        <v>45463.5</v>
      </c>
      <c r="O23" s="117">
        <f>SUM(E23:L23)</f>
        <v>123655.20000000001</v>
      </c>
    </row>
    <row r="24" spans="1:15" ht="15.75">
      <c r="A24" s="202"/>
      <c r="B24" s="189"/>
      <c r="C24" s="189"/>
      <c r="D24" s="62" t="s">
        <v>47</v>
      </c>
      <c r="E24" s="114">
        <v>209523.677</v>
      </c>
      <c r="F24" s="114">
        <v>237543.234</v>
      </c>
      <c r="G24" s="114">
        <v>217314.662</v>
      </c>
      <c r="H24" s="114">
        <v>224591.87181</v>
      </c>
      <c r="I24" s="114">
        <v>251126.46454</v>
      </c>
      <c r="J24" s="35">
        <f>'Пр.2 к 1ПП'!H16+'Пр.2 к 1ПП'!H18+'Пр.2 к 1ПП'!H21</f>
        <v>262134.01299999998</v>
      </c>
      <c r="K24" s="35">
        <f>'Пр.2 к 1ПП'!I16+'Пр.2 к 1ПП'!I18+'Пр.2 к 1ПП'!I21</f>
        <v>260803.713</v>
      </c>
      <c r="L24" s="35">
        <f>'Пр.2 к 1ПП'!J16+'Пр.2 к 1ПП'!J18+'Пр.2 к 1ПП'!J21</f>
        <v>258118.013</v>
      </c>
      <c r="M24" s="35">
        <f>J24+K24+L24</f>
        <v>781055.739</v>
      </c>
      <c r="O24" s="117">
        <f>SUM(E24:L24)</f>
        <v>1921155.6483500001</v>
      </c>
    </row>
    <row r="25" spans="1:13" ht="15.75">
      <c r="A25" s="202"/>
      <c r="B25" s="189"/>
      <c r="C25" s="189"/>
      <c r="D25" s="62" t="s">
        <v>52</v>
      </c>
      <c r="E25" s="114"/>
      <c r="F25" s="114"/>
      <c r="G25" s="114"/>
      <c r="H25" s="114"/>
      <c r="I25" s="114"/>
      <c r="J25" s="35"/>
      <c r="K25" s="35"/>
      <c r="L25" s="35"/>
      <c r="M25" s="35"/>
    </row>
    <row r="26" spans="1:13" ht="15.75">
      <c r="A26" s="203"/>
      <c r="B26" s="190"/>
      <c r="C26" s="190"/>
      <c r="D26" s="62" t="s">
        <v>48</v>
      </c>
      <c r="E26" s="114"/>
      <c r="F26" s="114"/>
      <c r="G26" s="114"/>
      <c r="H26" s="114"/>
      <c r="I26" s="114"/>
      <c r="J26" s="35"/>
      <c r="K26" s="35"/>
      <c r="L26" s="35"/>
      <c r="M26" s="35"/>
    </row>
    <row r="27" spans="1:15" s="45" customFormat="1" ht="15.75">
      <c r="A27" s="201">
        <v>3</v>
      </c>
      <c r="B27" s="188" t="s">
        <v>37</v>
      </c>
      <c r="C27" s="188" t="str">
        <f>'Пр. 7 к МП'!C19</f>
        <v>Управление муниципальным долгом Туруханского района</v>
      </c>
      <c r="D27" s="75" t="s">
        <v>45</v>
      </c>
      <c r="E27" s="113">
        <f aca="true" t="shared" si="3" ref="E27:L27">E30+E31</f>
        <v>0</v>
      </c>
      <c r="F27" s="113">
        <f t="shared" si="3"/>
        <v>0</v>
      </c>
      <c r="G27" s="113">
        <f t="shared" si="3"/>
        <v>4290.646</v>
      </c>
      <c r="H27" s="113">
        <f t="shared" si="3"/>
        <v>13554.55778</v>
      </c>
      <c r="I27" s="113">
        <f t="shared" si="3"/>
        <v>15431.1716</v>
      </c>
      <c r="J27" s="74" t="e">
        <f t="shared" si="3"/>
        <v>#REF!</v>
      </c>
      <c r="K27" s="74" t="e">
        <f t="shared" si="3"/>
        <v>#REF!</v>
      </c>
      <c r="L27" s="74" t="e">
        <f t="shared" si="3"/>
        <v>#REF!</v>
      </c>
      <c r="M27" s="74" t="e">
        <f>J27+K27+L27</f>
        <v>#REF!</v>
      </c>
      <c r="O27" s="116" t="e">
        <f>SUM(E27:L27)</f>
        <v>#REF!</v>
      </c>
    </row>
    <row r="28" spans="1:13" ht="15.75">
      <c r="A28" s="202"/>
      <c r="B28" s="189"/>
      <c r="C28" s="189"/>
      <c r="D28" s="62" t="s">
        <v>46</v>
      </c>
      <c r="E28" s="114"/>
      <c r="F28" s="114"/>
      <c r="G28" s="114"/>
      <c r="H28" s="114"/>
      <c r="I28" s="114"/>
      <c r="J28" s="36"/>
      <c r="K28" s="36"/>
      <c r="L28" s="36"/>
      <c r="M28" s="36"/>
    </row>
    <row r="29" spans="1:13" ht="15.75">
      <c r="A29" s="202"/>
      <c r="B29" s="189"/>
      <c r="C29" s="189"/>
      <c r="D29" s="62" t="s">
        <v>50</v>
      </c>
      <c r="E29" s="114"/>
      <c r="F29" s="114"/>
      <c r="G29" s="114"/>
      <c r="H29" s="114"/>
      <c r="I29" s="114"/>
      <c r="J29" s="35"/>
      <c r="K29" s="35"/>
      <c r="L29" s="35"/>
      <c r="M29" s="35"/>
    </row>
    <row r="30" spans="1:13" ht="15.75">
      <c r="A30" s="202"/>
      <c r="B30" s="189"/>
      <c r="C30" s="189"/>
      <c r="D30" s="62" t="s">
        <v>51</v>
      </c>
      <c r="E30" s="114">
        <v>0</v>
      </c>
      <c r="F30" s="114">
        <v>0</v>
      </c>
      <c r="G30" s="114"/>
      <c r="H30" s="114"/>
      <c r="I30" s="114"/>
      <c r="J30" s="35"/>
      <c r="K30" s="35"/>
      <c r="L30" s="35"/>
      <c r="M30" s="35"/>
    </row>
    <row r="31" spans="1:15" ht="15.75">
      <c r="A31" s="202"/>
      <c r="B31" s="189"/>
      <c r="C31" s="189"/>
      <c r="D31" s="62" t="s">
        <v>47</v>
      </c>
      <c r="E31" s="114">
        <v>0</v>
      </c>
      <c r="F31" s="114">
        <v>0</v>
      </c>
      <c r="G31" s="114">
        <v>4290.646</v>
      </c>
      <c r="H31" s="114">
        <v>13554.55778</v>
      </c>
      <c r="I31" s="114">
        <v>15431.1716</v>
      </c>
      <c r="J31" s="35" t="e">
        <f>#REF!</f>
        <v>#REF!</v>
      </c>
      <c r="K31" s="35" t="e">
        <f>#REF!</f>
        <v>#REF!</v>
      </c>
      <c r="L31" s="35" t="e">
        <f>#REF!</f>
        <v>#REF!</v>
      </c>
      <c r="M31" s="35" t="e">
        <f>J31+K31+L31</f>
        <v>#REF!</v>
      </c>
      <c r="O31" s="117" t="e">
        <f>SUM(E31:L31)</f>
        <v>#REF!</v>
      </c>
    </row>
    <row r="32" spans="1:13" ht="15.75">
      <c r="A32" s="202"/>
      <c r="B32" s="189"/>
      <c r="C32" s="189"/>
      <c r="D32" s="62" t="s">
        <v>52</v>
      </c>
      <c r="E32" s="114"/>
      <c r="F32" s="114"/>
      <c r="G32" s="114"/>
      <c r="H32" s="114"/>
      <c r="I32" s="114"/>
      <c r="J32" s="35"/>
      <c r="K32" s="35"/>
      <c r="L32" s="35"/>
      <c r="M32" s="35"/>
    </row>
    <row r="33" spans="1:13" ht="15.75">
      <c r="A33" s="203"/>
      <c r="B33" s="190"/>
      <c r="C33" s="190"/>
      <c r="D33" s="62" t="s">
        <v>48</v>
      </c>
      <c r="E33" s="114"/>
      <c r="F33" s="114"/>
      <c r="G33" s="114"/>
      <c r="H33" s="114"/>
      <c r="I33" s="114"/>
      <c r="J33" s="35"/>
      <c r="K33" s="35"/>
      <c r="L33" s="35"/>
      <c r="M33" s="35"/>
    </row>
    <row r="34" spans="1:15" s="45" customFormat="1" ht="15.75">
      <c r="A34" s="201">
        <v>4</v>
      </c>
      <c r="B34" s="188" t="s">
        <v>38</v>
      </c>
      <c r="C34" s="188" t="str">
        <f>'Пр. 7 к МП'!C22</f>
        <v>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</v>
      </c>
      <c r="D34" s="75" t="s">
        <v>45</v>
      </c>
      <c r="E34" s="113">
        <f aca="true" t="shared" si="4" ref="E34:L34">E37+E38</f>
        <v>16242.238</v>
      </c>
      <c r="F34" s="113">
        <f t="shared" si="4"/>
        <v>15997.313</v>
      </c>
      <c r="G34" s="113">
        <f t="shared" si="4"/>
        <v>16237.299</v>
      </c>
      <c r="H34" s="113">
        <f t="shared" si="4"/>
        <v>16073.57</v>
      </c>
      <c r="I34" s="113">
        <f t="shared" si="4"/>
        <v>17934.86353</v>
      </c>
      <c r="J34" s="74" t="e">
        <f t="shared" si="4"/>
        <v>#REF!</v>
      </c>
      <c r="K34" s="74" t="e">
        <f t="shared" si="4"/>
        <v>#REF!</v>
      </c>
      <c r="L34" s="74" t="e">
        <f t="shared" si="4"/>
        <v>#REF!</v>
      </c>
      <c r="M34" s="74" t="e">
        <f>J34+K34+L34</f>
        <v>#REF!</v>
      </c>
      <c r="O34" s="116" t="e">
        <f>SUM(E34:L34)</f>
        <v>#REF!</v>
      </c>
    </row>
    <row r="35" spans="1:13" ht="15.75">
      <c r="A35" s="202"/>
      <c r="B35" s="189"/>
      <c r="C35" s="189"/>
      <c r="D35" s="62" t="s">
        <v>46</v>
      </c>
      <c r="E35" s="114"/>
      <c r="F35" s="114"/>
      <c r="G35" s="114"/>
      <c r="H35" s="114"/>
      <c r="I35" s="114"/>
      <c r="J35" s="35"/>
      <c r="K35" s="35"/>
      <c r="L35" s="35"/>
      <c r="M35" s="35"/>
    </row>
    <row r="36" spans="1:13" ht="15.75">
      <c r="A36" s="202"/>
      <c r="B36" s="189"/>
      <c r="C36" s="189"/>
      <c r="D36" s="62" t="s">
        <v>50</v>
      </c>
      <c r="E36" s="114"/>
      <c r="F36" s="114"/>
      <c r="G36" s="114"/>
      <c r="H36" s="114"/>
      <c r="I36" s="114"/>
      <c r="J36" s="35"/>
      <c r="K36" s="35"/>
      <c r="L36" s="35"/>
      <c r="M36" s="35"/>
    </row>
    <row r="37" spans="1:13" ht="15.75">
      <c r="A37" s="202"/>
      <c r="B37" s="189"/>
      <c r="C37" s="189"/>
      <c r="D37" s="62" t="s">
        <v>51</v>
      </c>
      <c r="E37" s="114"/>
      <c r="F37" s="114"/>
      <c r="G37" s="114"/>
      <c r="H37" s="114"/>
      <c r="I37" s="114"/>
      <c r="J37" s="35"/>
      <c r="K37" s="35"/>
      <c r="L37" s="35"/>
      <c r="M37" s="35"/>
    </row>
    <row r="38" spans="1:15" ht="15.75">
      <c r="A38" s="202"/>
      <c r="B38" s="189"/>
      <c r="C38" s="189"/>
      <c r="D38" s="62" t="s">
        <v>47</v>
      </c>
      <c r="E38" s="114">
        <v>16242.238</v>
      </c>
      <c r="F38" s="114">
        <v>15997.313</v>
      </c>
      <c r="G38" s="114">
        <v>16237.299</v>
      </c>
      <c r="H38" s="114">
        <v>16073.57</v>
      </c>
      <c r="I38" s="114">
        <v>17934.86353</v>
      </c>
      <c r="J38" s="35" t="e">
        <f>#REF!</f>
        <v>#REF!</v>
      </c>
      <c r="K38" s="35" t="e">
        <f>#REF!</f>
        <v>#REF!</v>
      </c>
      <c r="L38" s="35" t="e">
        <f>#REF!</f>
        <v>#REF!</v>
      </c>
      <c r="M38" s="35" t="e">
        <f>J38+K38+L38</f>
        <v>#REF!</v>
      </c>
      <c r="O38" s="117" t="e">
        <f>SUM(E38:L38)</f>
        <v>#REF!</v>
      </c>
    </row>
    <row r="39" spans="1:13" ht="15.75">
      <c r="A39" s="202"/>
      <c r="B39" s="189"/>
      <c r="C39" s="189"/>
      <c r="D39" s="62" t="s">
        <v>52</v>
      </c>
      <c r="E39" s="114"/>
      <c r="F39" s="114"/>
      <c r="G39" s="114"/>
      <c r="H39" s="114"/>
      <c r="I39" s="114"/>
      <c r="J39" s="35"/>
      <c r="K39" s="35"/>
      <c r="L39" s="35"/>
      <c r="M39" s="35"/>
    </row>
    <row r="40" spans="1:13" ht="15.75">
      <c r="A40" s="203"/>
      <c r="B40" s="190"/>
      <c r="C40" s="190"/>
      <c r="D40" s="62" t="s">
        <v>48</v>
      </c>
      <c r="E40" s="114"/>
      <c r="F40" s="114"/>
      <c r="G40" s="114"/>
      <c r="H40" s="114"/>
      <c r="I40" s="114"/>
      <c r="J40" s="33"/>
      <c r="K40" s="33"/>
      <c r="L40" s="33"/>
      <c r="M40" s="35"/>
    </row>
    <row r="41" spans="1:15" s="79" customFormat="1" ht="15" customHeight="1">
      <c r="A41" s="201">
        <v>5</v>
      </c>
      <c r="B41" s="188" t="s">
        <v>104</v>
      </c>
      <c r="C41" s="188" t="str">
        <f>'Пр. 7 к МП'!C25</f>
        <v>Обеспечение деятельности администрации Туруханского района</v>
      </c>
      <c r="D41" s="75" t="s">
        <v>45</v>
      </c>
      <c r="E41" s="113">
        <f>E44+E45</f>
        <v>0</v>
      </c>
      <c r="F41" s="113">
        <f>F44+F45</f>
        <v>0</v>
      </c>
      <c r="G41" s="113">
        <f>G44+G45</f>
        <v>0</v>
      </c>
      <c r="H41" s="113">
        <f>H44+H45</f>
        <v>0</v>
      </c>
      <c r="I41" s="113">
        <f>I44+I45</f>
        <v>0</v>
      </c>
      <c r="J41" s="74">
        <f>J44+J45+J43</f>
        <v>107062.917</v>
      </c>
      <c r="K41" s="74">
        <f>K44+K45+K43</f>
        <v>107063.81700000001</v>
      </c>
      <c r="L41" s="74">
        <f>L44+L45+L43</f>
        <v>107064.917</v>
      </c>
      <c r="M41" s="74">
        <f>J41+K41+L41</f>
        <v>321191.651</v>
      </c>
      <c r="O41" s="116">
        <f>SUM(E41:L41)</f>
        <v>321191.651</v>
      </c>
    </row>
    <row r="42" spans="1:15" s="80" customFormat="1" ht="15" customHeight="1">
      <c r="A42" s="202"/>
      <c r="B42" s="189"/>
      <c r="C42" s="189"/>
      <c r="D42" s="62" t="s">
        <v>46</v>
      </c>
      <c r="E42" s="114"/>
      <c r="F42" s="114"/>
      <c r="G42" s="114"/>
      <c r="H42" s="114"/>
      <c r="I42" s="114"/>
      <c r="J42" s="35"/>
      <c r="K42" s="35"/>
      <c r="L42" s="35"/>
      <c r="M42" s="35"/>
      <c r="O42" s="24"/>
    </row>
    <row r="43" spans="1:15" s="80" customFormat="1" ht="15" customHeight="1">
      <c r="A43" s="202"/>
      <c r="B43" s="189"/>
      <c r="C43" s="189"/>
      <c r="D43" s="62" t="s">
        <v>50</v>
      </c>
      <c r="E43" s="114"/>
      <c r="F43" s="114"/>
      <c r="G43" s="114"/>
      <c r="H43" s="114"/>
      <c r="I43" s="114"/>
      <c r="J43" s="35">
        <f>'пр 2 к 4 пп'!H46</f>
        <v>18.9</v>
      </c>
      <c r="K43" s="35">
        <f>'пр 2 к 4 пп'!I46</f>
        <v>19.8</v>
      </c>
      <c r="L43" s="35">
        <f>'пр 2 к 4 пп'!J46</f>
        <v>20.9</v>
      </c>
      <c r="M43" s="35">
        <f>J43+K43+L43</f>
        <v>59.6</v>
      </c>
      <c r="O43" s="117">
        <f>SUM(E43:L43)</f>
        <v>59.6</v>
      </c>
    </row>
    <row r="44" spans="1:15" s="80" customFormat="1" ht="15" customHeight="1">
      <c r="A44" s="202"/>
      <c r="B44" s="189"/>
      <c r="C44" s="189"/>
      <c r="D44" s="62" t="s">
        <v>51</v>
      </c>
      <c r="E44" s="114"/>
      <c r="F44" s="114"/>
      <c r="G44" s="114"/>
      <c r="H44" s="114"/>
      <c r="I44" s="114"/>
      <c r="J44" s="35">
        <f>'пр 2 к 4 пп'!H33+'пр 2 к 4 пп'!H36+'пр 2 к 4 пп'!H40+'пр 2 к 4 пп'!H44</f>
        <v>3438.6</v>
      </c>
      <c r="K44" s="35">
        <f>'пр 2 к 4 пп'!I33+'пр 2 к 4 пп'!I36+'пр 2 к 4 пп'!I40+'пр 2 к 4 пп'!I44</f>
        <v>3438.6</v>
      </c>
      <c r="L44" s="35">
        <f>'пр 2 к 4 пп'!J33+'пр 2 к 4 пп'!J36+'пр 2 к 4 пп'!J40+'пр 2 к 4 пп'!J44</f>
        <v>3438.6</v>
      </c>
      <c r="M44" s="35">
        <f>J44+K44+L44</f>
        <v>10315.8</v>
      </c>
      <c r="O44" s="117">
        <f>SUM(E44:L44)</f>
        <v>10315.8</v>
      </c>
    </row>
    <row r="45" spans="1:15" s="80" customFormat="1" ht="15" customHeight="1">
      <c r="A45" s="202"/>
      <c r="B45" s="189"/>
      <c r="C45" s="189"/>
      <c r="D45" s="62" t="s">
        <v>47</v>
      </c>
      <c r="E45" s="114"/>
      <c r="F45" s="114"/>
      <c r="G45" s="114"/>
      <c r="H45" s="114"/>
      <c r="I45" s="114"/>
      <c r="J45" s="35">
        <f>'пр 2 к 4 пп'!H18+'пр 2 к 4 пп'!H26+'пр 2 к 4 пп'!H28</f>
        <v>103605.417</v>
      </c>
      <c r="K45" s="35">
        <f>'пр 2 к 4 пп'!I18+'пр 2 к 4 пп'!I26+'пр 2 к 4 пп'!I28</f>
        <v>103605.417</v>
      </c>
      <c r="L45" s="35">
        <f>'пр 2 к 4 пп'!J18+'пр 2 к 4 пп'!J26+'пр 2 к 4 пп'!J28</f>
        <v>103605.417</v>
      </c>
      <c r="M45" s="35">
        <f>J45+K45+L45</f>
        <v>310816.251</v>
      </c>
      <c r="O45" s="117">
        <f>SUM(E45:L45)</f>
        <v>310816.251</v>
      </c>
    </row>
    <row r="46" spans="1:13" s="80" customFormat="1" ht="15" customHeight="1">
      <c r="A46" s="202"/>
      <c r="B46" s="189"/>
      <c r="C46" s="189"/>
      <c r="D46" s="62" t="s">
        <v>52</v>
      </c>
      <c r="E46" s="114"/>
      <c r="F46" s="114"/>
      <c r="G46" s="114"/>
      <c r="H46" s="114"/>
      <c r="I46" s="114"/>
      <c r="J46" s="35"/>
      <c r="K46" s="35"/>
      <c r="L46" s="35"/>
      <c r="M46" s="35"/>
    </row>
    <row r="47" spans="1:13" s="80" customFormat="1" ht="15" customHeight="1">
      <c r="A47" s="203"/>
      <c r="B47" s="190"/>
      <c r="C47" s="190"/>
      <c r="D47" s="62" t="s">
        <v>48</v>
      </c>
      <c r="E47" s="114"/>
      <c r="F47" s="114"/>
      <c r="G47" s="114"/>
      <c r="H47" s="114"/>
      <c r="I47" s="114"/>
      <c r="J47" s="33"/>
      <c r="K47" s="33"/>
      <c r="L47" s="33"/>
      <c r="M47" s="35"/>
    </row>
    <row r="48" spans="1:13" s="79" customFormat="1" ht="15" customHeight="1">
      <c r="A48" s="201">
        <v>6</v>
      </c>
      <c r="B48" s="188" t="s">
        <v>105</v>
      </c>
      <c r="C48" s="188" t="str">
        <f>'Пр. 7 к МП'!C28</f>
        <v>Противодействие коррупции</v>
      </c>
      <c r="D48" s="75" t="s">
        <v>45</v>
      </c>
      <c r="E48" s="113">
        <f aca="true" t="shared" si="5" ref="E48:L48">E51+E52</f>
        <v>0</v>
      </c>
      <c r="F48" s="113">
        <f t="shared" si="5"/>
        <v>0</v>
      </c>
      <c r="G48" s="113">
        <f t="shared" si="5"/>
        <v>0</v>
      </c>
      <c r="H48" s="113">
        <f t="shared" si="5"/>
        <v>0</v>
      </c>
      <c r="I48" s="113">
        <f t="shared" si="5"/>
        <v>0</v>
      </c>
      <c r="J48" s="74" t="e">
        <f t="shared" si="5"/>
        <v>#REF!</v>
      </c>
      <c r="K48" s="74" t="e">
        <f t="shared" si="5"/>
        <v>#REF!</v>
      </c>
      <c r="L48" s="74" t="e">
        <f t="shared" si="5"/>
        <v>#REF!</v>
      </c>
      <c r="M48" s="74" t="e">
        <f>J48+K48+L48</f>
        <v>#REF!</v>
      </c>
    </row>
    <row r="49" spans="1:13" s="80" customFormat="1" ht="15.75">
      <c r="A49" s="202"/>
      <c r="B49" s="189"/>
      <c r="C49" s="189"/>
      <c r="D49" s="62" t="s">
        <v>46</v>
      </c>
      <c r="E49" s="114"/>
      <c r="F49" s="114"/>
      <c r="G49" s="114"/>
      <c r="H49" s="114"/>
      <c r="I49" s="114"/>
      <c r="J49" s="35"/>
      <c r="K49" s="35"/>
      <c r="L49" s="35"/>
      <c r="M49" s="35"/>
    </row>
    <row r="50" spans="1:13" s="80" customFormat="1" ht="15" customHeight="1">
      <c r="A50" s="202"/>
      <c r="B50" s="189"/>
      <c r="C50" s="189"/>
      <c r="D50" s="62" t="s">
        <v>50</v>
      </c>
      <c r="E50" s="114"/>
      <c r="F50" s="114"/>
      <c r="G50" s="114"/>
      <c r="H50" s="114"/>
      <c r="I50" s="114"/>
      <c r="J50" s="35"/>
      <c r="K50" s="35"/>
      <c r="L50" s="35"/>
      <c r="M50" s="35"/>
    </row>
    <row r="51" spans="1:13" s="80" customFormat="1" ht="15" customHeight="1">
      <c r="A51" s="202"/>
      <c r="B51" s="189"/>
      <c r="C51" s="189"/>
      <c r="D51" s="62" t="s">
        <v>51</v>
      </c>
      <c r="E51" s="114"/>
      <c r="F51" s="114"/>
      <c r="G51" s="114"/>
      <c r="H51" s="114"/>
      <c r="I51" s="114"/>
      <c r="J51" s="35"/>
      <c r="K51" s="35"/>
      <c r="L51" s="35"/>
      <c r="M51" s="35"/>
    </row>
    <row r="52" spans="1:13" s="80" customFormat="1" ht="15" customHeight="1">
      <c r="A52" s="202"/>
      <c r="B52" s="189"/>
      <c r="C52" s="189"/>
      <c r="D52" s="62" t="s">
        <v>47</v>
      </c>
      <c r="E52" s="114"/>
      <c r="F52" s="114"/>
      <c r="G52" s="114"/>
      <c r="H52" s="114"/>
      <c r="I52" s="114"/>
      <c r="J52" s="35" t="e">
        <f>#REF!</f>
        <v>#REF!</v>
      </c>
      <c r="K52" s="35" t="e">
        <f>#REF!</f>
        <v>#REF!</v>
      </c>
      <c r="L52" s="35" t="e">
        <f>#REF!</f>
        <v>#REF!</v>
      </c>
      <c r="M52" s="35" t="e">
        <f>J52+K52+L52</f>
        <v>#REF!</v>
      </c>
    </row>
    <row r="53" spans="1:13" s="80" customFormat="1" ht="15" customHeight="1">
      <c r="A53" s="202"/>
      <c r="B53" s="189"/>
      <c r="C53" s="189"/>
      <c r="D53" s="62" t="s">
        <v>52</v>
      </c>
      <c r="E53" s="114"/>
      <c r="F53" s="114"/>
      <c r="G53" s="114"/>
      <c r="H53" s="114"/>
      <c r="I53" s="114"/>
      <c r="J53" s="35"/>
      <c r="K53" s="35"/>
      <c r="L53" s="35"/>
      <c r="M53" s="35"/>
    </row>
    <row r="54" spans="1:13" s="80" customFormat="1" ht="15" customHeight="1">
      <c r="A54" s="203"/>
      <c r="B54" s="190"/>
      <c r="C54" s="190"/>
      <c r="D54" s="62" t="s">
        <v>48</v>
      </c>
      <c r="E54" s="114"/>
      <c r="F54" s="114"/>
      <c r="G54" s="114"/>
      <c r="H54" s="114"/>
      <c r="I54" s="114"/>
      <c r="J54" s="33"/>
      <c r="K54" s="33"/>
      <c r="L54" s="33"/>
      <c r="M54" s="35"/>
    </row>
    <row r="55" spans="5:9" s="80" customFormat="1" ht="15" customHeight="1">
      <c r="E55" s="112"/>
      <c r="F55" s="112"/>
      <c r="G55" s="112"/>
      <c r="H55" s="112"/>
      <c r="I55" s="112"/>
    </row>
    <row r="56" spans="5:9" s="80" customFormat="1" ht="15" customHeight="1">
      <c r="E56" s="110"/>
      <c r="F56" s="110"/>
      <c r="G56" s="110"/>
      <c r="H56" s="110"/>
      <c r="I56" s="110"/>
    </row>
    <row r="57" spans="5:9" s="80" customFormat="1" ht="15" customHeight="1">
      <c r="E57" s="110"/>
      <c r="F57" s="110"/>
      <c r="G57" s="110"/>
      <c r="H57" s="110"/>
      <c r="I57" s="110"/>
    </row>
    <row r="58" spans="5:9" s="80" customFormat="1" ht="15" customHeight="1">
      <c r="E58" s="110"/>
      <c r="F58" s="110"/>
      <c r="G58" s="110"/>
      <c r="H58" s="110"/>
      <c r="I58" s="110"/>
    </row>
    <row r="59" spans="5:13" s="80" customFormat="1" ht="15" customHeight="1">
      <c r="E59" s="110"/>
      <c r="F59" s="110"/>
      <c r="G59" s="110"/>
      <c r="H59" s="110"/>
      <c r="I59" s="110"/>
      <c r="J59" s="80" t="e">
        <f>J13='Пр. 7 к МП'!I12</f>
        <v>#REF!</v>
      </c>
      <c r="K59" s="80" t="e">
        <f>K13='Пр. 7 к МП'!J12</f>
        <v>#REF!</v>
      </c>
      <c r="L59" s="80" t="e">
        <f>L13='Пр. 7 к МП'!K12</f>
        <v>#REF!</v>
      </c>
      <c r="M59" s="80" t="e">
        <f>M13='Пр. 7 к МП'!L12</f>
        <v>#REF!</v>
      </c>
    </row>
    <row r="60" spans="5:9" s="80" customFormat="1" ht="15" customHeight="1">
      <c r="E60" s="110"/>
      <c r="F60" s="110"/>
      <c r="G60" s="110"/>
      <c r="H60" s="110"/>
      <c r="I60" s="110"/>
    </row>
    <row r="61" spans="5:9" s="80" customFormat="1" ht="15" customHeight="1">
      <c r="E61" s="110"/>
      <c r="F61" s="110"/>
      <c r="G61" s="110"/>
      <c r="H61" s="110"/>
      <c r="I61" s="110"/>
    </row>
    <row r="62" spans="5:9" s="80" customFormat="1" ht="15" customHeight="1">
      <c r="E62" s="110"/>
      <c r="F62" s="110"/>
      <c r="G62" s="110"/>
      <c r="H62" s="110"/>
      <c r="I62" s="110"/>
    </row>
    <row r="63" spans="5:9" s="80" customFormat="1" ht="15" customHeight="1">
      <c r="E63" s="110"/>
      <c r="F63" s="110"/>
      <c r="G63" s="110"/>
      <c r="H63" s="110"/>
      <c r="I63" s="110"/>
    </row>
    <row r="64" spans="5:9" s="80" customFormat="1" ht="15" customHeight="1">
      <c r="E64" s="110"/>
      <c r="F64" s="110"/>
      <c r="G64" s="110"/>
      <c r="H64" s="110"/>
      <c r="I64" s="110"/>
    </row>
    <row r="65" spans="5:9" s="80" customFormat="1" ht="15" customHeight="1">
      <c r="E65" s="110"/>
      <c r="F65" s="110"/>
      <c r="G65" s="110"/>
      <c r="H65" s="110"/>
      <c r="I65" s="110"/>
    </row>
    <row r="66" spans="5:9" s="80" customFormat="1" ht="15" customHeight="1">
      <c r="E66" s="110"/>
      <c r="F66" s="110"/>
      <c r="G66" s="110"/>
      <c r="H66" s="110"/>
      <c r="I66" s="110"/>
    </row>
    <row r="67" spans="5:9" s="80" customFormat="1" ht="15" customHeight="1">
      <c r="E67" s="110"/>
      <c r="F67" s="110"/>
      <c r="G67" s="110"/>
      <c r="H67" s="110"/>
      <c r="I67" s="110"/>
    </row>
    <row r="68" spans="5:9" s="80" customFormat="1" ht="15" customHeight="1">
      <c r="E68" s="110"/>
      <c r="F68" s="110"/>
      <c r="G68" s="110"/>
      <c r="H68" s="110"/>
      <c r="I68" s="110"/>
    </row>
    <row r="69" spans="5:9" s="80" customFormat="1" ht="15" customHeight="1">
      <c r="E69" s="110"/>
      <c r="F69" s="110"/>
      <c r="G69" s="110"/>
      <c r="H69" s="110"/>
      <c r="I69" s="110"/>
    </row>
    <row r="70" spans="5:9" s="80" customFormat="1" ht="15" customHeight="1">
      <c r="E70" s="110"/>
      <c r="F70" s="110"/>
      <c r="G70" s="110"/>
      <c r="H70" s="110"/>
      <c r="I70" s="110"/>
    </row>
    <row r="71" spans="5:9" s="80" customFormat="1" ht="15" customHeight="1">
      <c r="E71" s="110"/>
      <c r="F71" s="110"/>
      <c r="G71" s="110"/>
      <c r="H71" s="110"/>
      <c r="I71" s="110"/>
    </row>
    <row r="72" spans="5:9" s="80" customFormat="1" ht="15" customHeight="1">
      <c r="E72" s="110"/>
      <c r="F72" s="110"/>
      <c r="G72" s="110"/>
      <c r="H72" s="110"/>
      <c r="I72" s="110"/>
    </row>
    <row r="73" spans="5:9" s="80" customFormat="1" ht="15" customHeight="1">
      <c r="E73" s="110"/>
      <c r="F73" s="110"/>
      <c r="G73" s="110"/>
      <c r="H73" s="110"/>
      <c r="I73" s="110"/>
    </row>
    <row r="74" spans="5:9" s="80" customFormat="1" ht="15" customHeight="1">
      <c r="E74" s="110"/>
      <c r="F74" s="110"/>
      <c r="G74" s="110"/>
      <c r="H74" s="110"/>
      <c r="I74" s="110"/>
    </row>
    <row r="75" spans="5:9" s="80" customFormat="1" ht="15" customHeight="1">
      <c r="E75" s="110"/>
      <c r="F75" s="110"/>
      <c r="G75" s="110"/>
      <c r="H75" s="110"/>
      <c r="I75" s="110"/>
    </row>
    <row r="76" spans="5:9" s="80" customFormat="1" ht="15" customHeight="1">
      <c r="E76" s="110"/>
      <c r="F76" s="110"/>
      <c r="G76" s="110"/>
      <c r="H76" s="110"/>
      <c r="I76" s="110"/>
    </row>
    <row r="77" spans="5:9" s="80" customFormat="1" ht="15" customHeight="1">
      <c r="E77" s="110"/>
      <c r="F77" s="110"/>
      <c r="G77" s="110"/>
      <c r="H77" s="110"/>
      <c r="I77" s="110"/>
    </row>
    <row r="78" spans="5:9" s="80" customFormat="1" ht="15" customHeight="1">
      <c r="E78" s="110"/>
      <c r="F78" s="110"/>
      <c r="G78" s="110"/>
      <c r="H78" s="110"/>
      <c r="I78" s="110"/>
    </row>
    <row r="79" spans="5:9" s="80" customFormat="1" ht="15" customHeight="1">
      <c r="E79" s="110"/>
      <c r="F79" s="110"/>
      <c r="G79" s="110"/>
      <c r="H79" s="110"/>
      <c r="I79" s="110"/>
    </row>
    <row r="80" spans="5:9" s="80" customFormat="1" ht="15" customHeight="1">
      <c r="E80" s="110"/>
      <c r="F80" s="110"/>
      <c r="G80" s="110"/>
      <c r="H80" s="110"/>
      <c r="I80" s="110"/>
    </row>
    <row r="81" spans="5:9" s="80" customFormat="1" ht="15" customHeight="1">
      <c r="E81" s="110"/>
      <c r="F81" s="110"/>
      <c r="G81" s="110"/>
      <c r="H81" s="110"/>
      <c r="I81" s="110"/>
    </row>
    <row r="82" spans="5:9" s="80" customFormat="1" ht="15" customHeight="1">
      <c r="E82" s="110"/>
      <c r="F82" s="110"/>
      <c r="G82" s="110"/>
      <c r="H82" s="110"/>
      <c r="I82" s="110"/>
    </row>
    <row r="83" spans="5:9" s="80" customFormat="1" ht="15" customHeight="1">
      <c r="E83" s="110"/>
      <c r="F83" s="110"/>
      <c r="G83" s="110"/>
      <c r="H83" s="110"/>
      <c r="I83" s="110"/>
    </row>
    <row r="84" spans="5:9" s="80" customFormat="1" ht="15" customHeight="1">
      <c r="E84" s="110"/>
      <c r="F84" s="110"/>
      <c r="G84" s="110"/>
      <c r="H84" s="110"/>
      <c r="I84" s="110"/>
    </row>
    <row r="85" spans="5:9" s="80" customFormat="1" ht="15" customHeight="1">
      <c r="E85" s="110"/>
      <c r="F85" s="110"/>
      <c r="G85" s="110"/>
      <c r="H85" s="110"/>
      <c r="I85" s="110"/>
    </row>
    <row r="86" spans="5:9" s="80" customFormat="1" ht="15" customHeight="1">
      <c r="E86" s="110"/>
      <c r="F86" s="110"/>
      <c r="G86" s="110"/>
      <c r="H86" s="110"/>
      <c r="I86" s="110"/>
    </row>
    <row r="87" spans="5:9" s="80" customFormat="1" ht="15" customHeight="1">
      <c r="E87" s="110"/>
      <c r="F87" s="110"/>
      <c r="G87" s="110"/>
      <c r="H87" s="110"/>
      <c r="I87" s="110"/>
    </row>
    <row r="88" spans="5:9" s="80" customFormat="1" ht="15" customHeight="1">
      <c r="E88" s="110"/>
      <c r="F88" s="110"/>
      <c r="G88" s="110"/>
      <c r="H88" s="110"/>
      <c r="I88" s="110"/>
    </row>
    <row r="89" spans="5:9" s="80" customFormat="1" ht="15" customHeight="1">
      <c r="E89" s="110"/>
      <c r="F89" s="110"/>
      <c r="G89" s="110"/>
      <c r="H89" s="110"/>
      <c r="I89" s="110"/>
    </row>
    <row r="90" spans="5:9" s="80" customFormat="1" ht="15" customHeight="1">
      <c r="E90" s="110"/>
      <c r="F90" s="110"/>
      <c r="G90" s="110"/>
      <c r="H90" s="110"/>
      <c r="I90" s="110"/>
    </row>
    <row r="91" spans="5:9" s="80" customFormat="1" ht="15" customHeight="1">
      <c r="E91" s="110"/>
      <c r="F91" s="110"/>
      <c r="G91" s="110"/>
      <c r="H91" s="110"/>
      <c r="I91" s="110"/>
    </row>
    <row r="92" spans="5:9" s="80" customFormat="1" ht="15" customHeight="1">
      <c r="E92" s="110"/>
      <c r="F92" s="110"/>
      <c r="G92" s="110"/>
      <c r="H92" s="110"/>
      <c r="I92" s="110"/>
    </row>
    <row r="93" spans="5:9" s="80" customFormat="1" ht="15" customHeight="1">
      <c r="E93" s="110"/>
      <c r="F93" s="110"/>
      <c r="G93" s="110"/>
      <c r="H93" s="110"/>
      <c r="I93" s="110"/>
    </row>
    <row r="94" spans="5:9" s="80" customFormat="1" ht="15" customHeight="1">
      <c r="E94" s="110"/>
      <c r="F94" s="110"/>
      <c r="G94" s="110"/>
      <c r="H94" s="110"/>
      <c r="I94" s="110"/>
    </row>
    <row r="95" spans="5:9" s="80" customFormat="1" ht="15" customHeight="1">
      <c r="E95" s="110"/>
      <c r="F95" s="110"/>
      <c r="G95" s="110"/>
      <c r="H95" s="110"/>
      <c r="I95" s="110"/>
    </row>
    <row r="96" spans="5:9" s="80" customFormat="1" ht="15" customHeight="1">
      <c r="E96" s="110"/>
      <c r="F96" s="110"/>
      <c r="G96" s="110"/>
      <c r="H96" s="110"/>
      <c r="I96" s="110"/>
    </row>
    <row r="97" spans="5:9" s="80" customFormat="1" ht="15" customHeight="1">
      <c r="E97" s="110"/>
      <c r="F97" s="110"/>
      <c r="G97" s="110"/>
      <c r="H97" s="110"/>
      <c r="I97" s="110"/>
    </row>
    <row r="98" spans="5:9" s="80" customFormat="1" ht="15" customHeight="1">
      <c r="E98" s="110"/>
      <c r="F98" s="110"/>
      <c r="G98" s="110"/>
      <c r="H98" s="110"/>
      <c r="I98" s="110"/>
    </row>
    <row r="99" spans="5:9" s="80" customFormat="1" ht="15" customHeight="1">
      <c r="E99" s="110"/>
      <c r="F99" s="110"/>
      <c r="G99" s="110"/>
      <c r="H99" s="110"/>
      <c r="I99" s="110"/>
    </row>
    <row r="100" spans="5:9" s="80" customFormat="1" ht="15" customHeight="1">
      <c r="E100" s="110"/>
      <c r="F100" s="110"/>
      <c r="G100" s="110"/>
      <c r="H100" s="110"/>
      <c r="I100" s="110"/>
    </row>
    <row r="101" spans="5:9" s="80" customFormat="1" ht="15" customHeight="1">
      <c r="E101" s="110"/>
      <c r="F101" s="110"/>
      <c r="G101" s="110"/>
      <c r="H101" s="110"/>
      <c r="I101" s="110"/>
    </row>
    <row r="102" spans="5:9" s="80" customFormat="1" ht="15" customHeight="1">
      <c r="E102" s="110"/>
      <c r="F102" s="110"/>
      <c r="G102" s="110"/>
      <c r="H102" s="110"/>
      <c r="I102" s="110"/>
    </row>
    <row r="103" spans="5:9" s="80" customFormat="1" ht="15" customHeight="1">
      <c r="E103" s="110"/>
      <c r="F103" s="110"/>
      <c r="G103" s="110"/>
      <c r="H103" s="110"/>
      <c r="I103" s="110"/>
    </row>
    <row r="104" spans="5:9" s="80" customFormat="1" ht="15" customHeight="1">
      <c r="E104" s="110"/>
      <c r="F104" s="110"/>
      <c r="G104" s="110"/>
      <c r="H104" s="110"/>
      <c r="I104" s="110"/>
    </row>
    <row r="105" spans="5:9" s="80" customFormat="1" ht="15" customHeight="1">
      <c r="E105" s="110"/>
      <c r="F105" s="110"/>
      <c r="G105" s="110"/>
      <c r="H105" s="110"/>
      <c r="I105" s="110"/>
    </row>
    <row r="106" spans="5:9" s="80" customFormat="1" ht="15" customHeight="1">
      <c r="E106" s="110"/>
      <c r="F106" s="110"/>
      <c r="G106" s="110"/>
      <c r="H106" s="110"/>
      <c r="I106" s="110"/>
    </row>
    <row r="107" spans="5:9" s="80" customFormat="1" ht="15" customHeight="1">
      <c r="E107" s="110"/>
      <c r="F107" s="110"/>
      <c r="G107" s="110"/>
      <c r="H107" s="110"/>
      <c r="I107" s="110"/>
    </row>
    <row r="108" spans="5:9" s="80" customFormat="1" ht="15" customHeight="1">
      <c r="E108" s="110"/>
      <c r="F108" s="110"/>
      <c r="G108" s="110"/>
      <c r="H108" s="110"/>
      <c r="I108" s="110"/>
    </row>
    <row r="109" spans="5:9" s="80" customFormat="1" ht="15" customHeight="1">
      <c r="E109" s="110"/>
      <c r="F109" s="110"/>
      <c r="G109" s="110"/>
      <c r="H109" s="110"/>
      <c r="I109" s="110"/>
    </row>
    <row r="110" spans="5:9" s="80" customFormat="1" ht="15" customHeight="1">
      <c r="E110" s="110"/>
      <c r="F110" s="110"/>
      <c r="G110" s="110"/>
      <c r="H110" s="110"/>
      <c r="I110" s="110"/>
    </row>
    <row r="111" spans="5:9" s="80" customFormat="1" ht="15" customHeight="1">
      <c r="E111" s="110"/>
      <c r="F111" s="110"/>
      <c r="G111" s="110"/>
      <c r="H111" s="110"/>
      <c r="I111" s="110"/>
    </row>
    <row r="112" spans="5:9" s="80" customFormat="1" ht="15" customHeight="1">
      <c r="E112" s="110"/>
      <c r="F112" s="110"/>
      <c r="G112" s="110"/>
      <c r="H112" s="110"/>
      <c r="I112" s="110"/>
    </row>
    <row r="113" spans="5:9" s="80" customFormat="1" ht="15" customHeight="1">
      <c r="E113" s="110"/>
      <c r="F113" s="110"/>
      <c r="G113" s="110"/>
      <c r="H113" s="110"/>
      <c r="I113" s="110"/>
    </row>
    <row r="114" spans="5:9" s="80" customFormat="1" ht="15" customHeight="1">
      <c r="E114" s="110"/>
      <c r="F114" s="110"/>
      <c r="G114" s="110"/>
      <c r="H114" s="110"/>
      <c r="I114" s="110"/>
    </row>
    <row r="115" spans="5:9" s="80" customFormat="1" ht="15" customHeight="1">
      <c r="E115" s="110"/>
      <c r="F115" s="110"/>
      <c r="G115" s="110"/>
      <c r="H115" s="110"/>
      <c r="I115" s="110"/>
    </row>
    <row r="116" spans="5:9" s="80" customFormat="1" ht="15" customHeight="1">
      <c r="E116" s="110"/>
      <c r="F116" s="110"/>
      <c r="G116" s="110"/>
      <c r="H116" s="110"/>
      <c r="I116" s="110"/>
    </row>
    <row r="117" spans="5:9" s="80" customFormat="1" ht="15" customHeight="1">
      <c r="E117" s="110"/>
      <c r="F117" s="110"/>
      <c r="G117" s="110"/>
      <c r="H117" s="110"/>
      <c r="I117" s="110"/>
    </row>
    <row r="118" spans="5:9" s="80" customFormat="1" ht="15" customHeight="1">
      <c r="E118" s="110"/>
      <c r="F118" s="110"/>
      <c r="G118" s="110"/>
      <c r="H118" s="110"/>
      <c r="I118" s="110"/>
    </row>
    <row r="119" spans="5:9" s="80" customFormat="1" ht="15" customHeight="1">
      <c r="E119" s="110"/>
      <c r="F119" s="110"/>
      <c r="G119" s="110"/>
      <c r="H119" s="110"/>
      <c r="I119" s="110"/>
    </row>
    <row r="120" spans="5:9" s="80" customFormat="1" ht="15" customHeight="1">
      <c r="E120" s="110"/>
      <c r="F120" s="110"/>
      <c r="G120" s="110"/>
      <c r="H120" s="110"/>
      <c r="I120" s="110"/>
    </row>
    <row r="121" spans="5:9" s="80" customFormat="1" ht="15" customHeight="1">
      <c r="E121" s="110"/>
      <c r="F121" s="110"/>
      <c r="G121" s="110"/>
      <c r="H121" s="110"/>
      <c r="I121" s="110"/>
    </row>
    <row r="122" spans="5:9" s="80" customFormat="1" ht="15" customHeight="1">
      <c r="E122" s="110"/>
      <c r="F122" s="110"/>
      <c r="G122" s="110"/>
      <c r="H122" s="110"/>
      <c r="I122" s="110"/>
    </row>
    <row r="123" spans="5:9" s="80" customFormat="1" ht="15" customHeight="1">
      <c r="E123" s="110"/>
      <c r="F123" s="110"/>
      <c r="G123" s="110"/>
      <c r="H123" s="110"/>
      <c r="I123" s="110"/>
    </row>
    <row r="124" spans="5:9" s="80" customFormat="1" ht="15" customHeight="1">
      <c r="E124" s="110"/>
      <c r="F124" s="110"/>
      <c r="G124" s="110"/>
      <c r="H124" s="110"/>
      <c r="I124" s="110"/>
    </row>
    <row r="125" spans="5:9" s="80" customFormat="1" ht="15" customHeight="1">
      <c r="E125" s="110"/>
      <c r="F125" s="110"/>
      <c r="G125" s="110"/>
      <c r="H125" s="110"/>
      <c r="I125" s="110"/>
    </row>
    <row r="126" spans="5:9" s="80" customFormat="1" ht="15" customHeight="1">
      <c r="E126" s="110"/>
      <c r="F126" s="110"/>
      <c r="G126" s="110"/>
      <c r="H126" s="110"/>
      <c r="I126" s="110"/>
    </row>
    <row r="127" spans="5:9" s="80" customFormat="1" ht="15" customHeight="1">
      <c r="E127" s="110"/>
      <c r="F127" s="110"/>
      <c r="G127" s="110"/>
      <c r="H127" s="110"/>
      <c r="I127" s="110"/>
    </row>
    <row r="128" spans="5:9" s="80" customFormat="1" ht="15" customHeight="1">
      <c r="E128" s="110"/>
      <c r="F128" s="110"/>
      <c r="G128" s="110"/>
      <c r="H128" s="110"/>
      <c r="I128" s="110"/>
    </row>
    <row r="129" spans="5:9" s="80" customFormat="1" ht="15" customHeight="1">
      <c r="E129" s="110"/>
      <c r="F129" s="110"/>
      <c r="G129" s="110"/>
      <c r="H129" s="110"/>
      <c r="I129" s="110"/>
    </row>
    <row r="130" spans="5:9" s="80" customFormat="1" ht="15" customHeight="1">
      <c r="E130" s="110"/>
      <c r="F130" s="110"/>
      <c r="G130" s="110"/>
      <c r="H130" s="110"/>
      <c r="I130" s="110"/>
    </row>
    <row r="131" spans="5:9" s="80" customFormat="1" ht="15" customHeight="1">
      <c r="E131" s="110"/>
      <c r="F131" s="110"/>
      <c r="G131" s="110"/>
      <c r="H131" s="110"/>
      <c r="I131" s="110"/>
    </row>
    <row r="132" spans="5:9" s="80" customFormat="1" ht="15" customHeight="1">
      <c r="E132" s="110"/>
      <c r="F132" s="110"/>
      <c r="G132" s="110"/>
      <c r="H132" s="110"/>
      <c r="I132" s="110"/>
    </row>
    <row r="133" spans="5:9" s="80" customFormat="1" ht="15" customHeight="1">
      <c r="E133" s="110"/>
      <c r="F133" s="110"/>
      <c r="G133" s="110"/>
      <c r="H133" s="110"/>
      <c r="I133" s="110"/>
    </row>
    <row r="134" spans="5:9" s="80" customFormat="1" ht="15" customHeight="1">
      <c r="E134" s="110"/>
      <c r="F134" s="110"/>
      <c r="G134" s="110"/>
      <c r="H134" s="110"/>
      <c r="I134" s="110"/>
    </row>
    <row r="135" spans="5:9" s="80" customFormat="1" ht="15" customHeight="1">
      <c r="E135" s="110"/>
      <c r="F135" s="110"/>
      <c r="G135" s="110"/>
      <c r="H135" s="110"/>
      <c r="I135" s="110"/>
    </row>
    <row r="136" spans="5:9" s="80" customFormat="1" ht="15" customHeight="1">
      <c r="E136" s="110"/>
      <c r="F136" s="110"/>
      <c r="G136" s="110"/>
      <c r="H136" s="110"/>
      <c r="I136" s="110"/>
    </row>
    <row r="137" spans="5:9" s="80" customFormat="1" ht="15" customHeight="1">
      <c r="E137" s="110"/>
      <c r="F137" s="110"/>
      <c r="G137" s="110"/>
      <c r="H137" s="110"/>
      <c r="I137" s="110"/>
    </row>
    <row r="138" spans="5:9" s="80" customFormat="1" ht="15" customHeight="1">
      <c r="E138" s="110"/>
      <c r="F138" s="110"/>
      <c r="G138" s="110"/>
      <c r="H138" s="110"/>
      <c r="I138" s="110"/>
    </row>
    <row r="139" spans="5:9" s="80" customFormat="1" ht="15" customHeight="1">
      <c r="E139" s="110"/>
      <c r="F139" s="110"/>
      <c r="G139" s="110"/>
      <c r="H139" s="110"/>
      <c r="I139" s="110"/>
    </row>
    <row r="140" spans="5:9" s="80" customFormat="1" ht="15" customHeight="1">
      <c r="E140" s="110"/>
      <c r="F140" s="110"/>
      <c r="G140" s="110"/>
      <c r="H140" s="110"/>
      <c r="I140" s="110"/>
    </row>
    <row r="141" spans="5:9" s="80" customFormat="1" ht="15" customHeight="1">
      <c r="E141" s="110"/>
      <c r="F141" s="110"/>
      <c r="G141" s="110"/>
      <c r="H141" s="110"/>
      <c r="I141" s="110"/>
    </row>
    <row r="142" spans="5:9" s="80" customFormat="1" ht="15" customHeight="1">
      <c r="E142" s="110"/>
      <c r="F142" s="110"/>
      <c r="G142" s="110"/>
      <c r="H142" s="110"/>
      <c r="I142" s="110"/>
    </row>
    <row r="143" spans="5:9" s="80" customFormat="1" ht="15" customHeight="1">
      <c r="E143" s="110"/>
      <c r="F143" s="110"/>
      <c r="G143" s="110"/>
      <c r="H143" s="110"/>
      <c r="I143" s="110"/>
    </row>
    <row r="144" spans="5:9" s="80" customFormat="1" ht="15" customHeight="1">
      <c r="E144" s="110"/>
      <c r="F144" s="110"/>
      <c r="G144" s="110"/>
      <c r="H144" s="110"/>
      <c r="I144" s="110"/>
    </row>
    <row r="145" spans="5:9" s="80" customFormat="1" ht="15" customHeight="1">
      <c r="E145" s="110"/>
      <c r="F145" s="110"/>
      <c r="G145" s="110"/>
      <c r="H145" s="110"/>
      <c r="I145" s="110"/>
    </row>
    <row r="146" spans="5:9" s="80" customFormat="1" ht="15" customHeight="1">
      <c r="E146" s="110"/>
      <c r="F146" s="110"/>
      <c r="G146" s="110"/>
      <c r="H146" s="110"/>
      <c r="I146" s="110"/>
    </row>
    <row r="147" spans="5:9" s="80" customFormat="1" ht="15" customHeight="1">
      <c r="E147" s="110"/>
      <c r="F147" s="110"/>
      <c r="G147" s="110"/>
      <c r="H147" s="110"/>
      <c r="I147" s="110"/>
    </row>
    <row r="148" spans="5:9" s="80" customFormat="1" ht="15" customHeight="1">
      <c r="E148" s="110"/>
      <c r="F148" s="110"/>
      <c r="G148" s="110"/>
      <c r="H148" s="110"/>
      <c r="I148" s="110"/>
    </row>
    <row r="149" spans="5:9" s="80" customFormat="1" ht="15" customHeight="1">
      <c r="E149" s="110"/>
      <c r="F149" s="110"/>
      <c r="G149" s="110"/>
      <c r="H149" s="110"/>
      <c r="I149" s="110"/>
    </row>
    <row r="150" spans="5:9" s="80" customFormat="1" ht="15" customHeight="1">
      <c r="E150" s="110"/>
      <c r="F150" s="110"/>
      <c r="G150" s="110"/>
      <c r="H150" s="110"/>
      <c r="I150" s="110"/>
    </row>
    <row r="151" spans="5:9" s="80" customFormat="1" ht="15" customHeight="1">
      <c r="E151" s="110"/>
      <c r="F151" s="110"/>
      <c r="G151" s="110"/>
      <c r="H151" s="110"/>
      <c r="I151" s="110"/>
    </row>
    <row r="152" spans="5:9" s="80" customFormat="1" ht="15" customHeight="1">
      <c r="E152" s="110"/>
      <c r="F152" s="110"/>
      <c r="G152" s="110"/>
      <c r="H152" s="110"/>
      <c r="I152" s="110"/>
    </row>
    <row r="153" spans="5:9" s="80" customFormat="1" ht="15" customHeight="1">
      <c r="E153" s="110"/>
      <c r="F153" s="110"/>
      <c r="G153" s="110"/>
      <c r="H153" s="110"/>
      <c r="I153" s="110"/>
    </row>
  </sheetData>
  <sheetProtection/>
  <mergeCells count="26">
    <mergeCell ref="A41:A47"/>
    <mergeCell ref="B41:B47"/>
    <mergeCell ref="C41:C47"/>
    <mergeCell ref="A48:A54"/>
    <mergeCell ref="B48:B54"/>
    <mergeCell ref="C48:C54"/>
    <mergeCell ref="C34:C40"/>
    <mergeCell ref="B34:B40"/>
    <mergeCell ref="C27:C33"/>
    <mergeCell ref="B27:B33"/>
    <mergeCell ref="A34:A40"/>
    <mergeCell ref="A10:A11"/>
    <mergeCell ref="A13:A19"/>
    <mergeCell ref="A20:A26"/>
    <mergeCell ref="A27:A33"/>
    <mergeCell ref="B10:B11"/>
    <mergeCell ref="J1:M1"/>
    <mergeCell ref="J4:M4"/>
    <mergeCell ref="B13:B19"/>
    <mergeCell ref="C13:C19"/>
    <mergeCell ref="B20:B26"/>
    <mergeCell ref="C20:C26"/>
    <mergeCell ref="B7:M7"/>
    <mergeCell ref="M10:M11"/>
    <mergeCell ref="C10:C11"/>
    <mergeCell ref="D10:D11"/>
  </mergeCells>
  <printOptions/>
  <pageMargins left="0.7874015748031497" right="0.7874015748031497" top="1.1811023622047245" bottom="0.3937007874015748" header="0" footer="0"/>
  <pageSetup fitToHeight="0" fitToWidth="1" horizontalDpi="600" verticalDpi="600" orientation="landscape" paperSize="9" scale="69" r:id="rId1"/>
  <rowBreaks count="2" manualBreakCount="2">
    <brk id="33" max="12" man="1"/>
    <brk id="54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Краснянская</dc:creator>
  <cp:keywords/>
  <dc:description/>
  <cp:lastModifiedBy>Мирошникова </cp:lastModifiedBy>
  <cp:lastPrinted>2019-04-25T04:45:06Z</cp:lastPrinted>
  <dcterms:created xsi:type="dcterms:W3CDTF">2013-10-31T07:03:33Z</dcterms:created>
  <dcterms:modified xsi:type="dcterms:W3CDTF">2019-04-25T04:47:30Z</dcterms:modified>
  <cp:category/>
  <cp:version/>
  <cp:contentType/>
  <cp:contentStatus/>
</cp:coreProperties>
</file>