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4000" windowHeight="8775" tabRatio="619" activeTab="10"/>
  </bookViews>
  <sheets>
    <sheet name="ПП-1" sheetId="1" r:id="rId1"/>
    <sheet name="ППП1-1" sheetId="2" r:id="rId2"/>
    <sheet name="ППП2-1" sheetId="3" r:id="rId3"/>
    <sheet name="ППП1-2" sheetId="4" r:id="rId4"/>
    <sheet name="ППП2-2" sheetId="5" r:id="rId5"/>
    <sheet name="ППП1-3" sheetId="6" r:id="rId6"/>
    <sheet name="ППП2-3" sheetId="7" r:id="rId7"/>
    <sheet name="ППП1-4" sheetId="8" r:id="rId8"/>
    <sheet name="ППП2-4" sheetId="9" r:id="rId9"/>
    <sheet name="ПП6" sheetId="10" r:id="rId10"/>
    <sheet name="ПП7" sheetId="11" r:id="rId11"/>
  </sheets>
  <definedNames>
    <definedName name="_xlnm.Print_Area" localSheetId="9">'ПП6'!$A$1:$K$33</definedName>
    <definedName name="_xlnm.Print_Area" localSheetId="10">'ПП7'!$A$1:$G$79</definedName>
    <definedName name="_xlnm.Print_Area" localSheetId="2">'ППП2-1'!$A$1:$L$50</definedName>
    <definedName name="_xlnm.Print_Area" localSheetId="4">'ППП2-2'!$A$1:$L$44</definedName>
    <definedName name="_xlnm.Print_Area" localSheetId="6">'ППП2-3'!$A$1:$M$19</definedName>
    <definedName name="_xlnm.Print_Area" localSheetId="8">'ППП2-4'!$A$1:$L$85</definedName>
  </definedNames>
  <calcPr fullCalcOnLoad="1"/>
</workbook>
</file>

<file path=xl/sharedStrings.xml><?xml version="1.0" encoding="utf-8"?>
<sst xmlns="http://schemas.openxmlformats.org/spreadsheetml/2006/main" count="970" uniqueCount="316">
  <si>
    <t>№ п/п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</si>
  <si>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</si>
  <si>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</si>
  <si>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</si>
  <si>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ГРБС</t>
  </si>
  <si>
    <t>РзПр</t>
  </si>
  <si>
    <t>ЦСР</t>
  </si>
  <si>
    <t>ВР</t>
  </si>
  <si>
    <t>Статус</t>
  </si>
  <si>
    <t>Наименование муниципальной программы, подпрограммы муниципальной программы</t>
  </si>
  <si>
    <t>Муниципальная программа</t>
  </si>
  <si>
    <t>всего расходные обязательства по программе</t>
  </si>
  <si>
    <t>в том числе по ГРБС:</t>
  </si>
  <si>
    <t>всего расходные обязательства</t>
  </si>
  <si>
    <t>Ожидаемый результат от реализации подпрограммного мероприятия (в натуральном выражении)</t>
  </si>
  <si>
    <t>Статус (муниципальная программа, подпрограмма, в том числе ВЦП)</t>
  </si>
  <si>
    <t>Подпрограмма 1</t>
  </si>
  <si>
    <t>всего</t>
  </si>
  <si>
    <t>в том числе:</t>
  </si>
  <si>
    <t>федеральный бюджет (*)</t>
  </si>
  <si>
    <t>Ответственный исполнитель, соисполнители</t>
  </si>
  <si>
    <t>юридические лица</t>
  </si>
  <si>
    <t>краевой бюджет(*)</t>
  </si>
  <si>
    <t>районный бюджет</t>
  </si>
  <si>
    <t>х</t>
  </si>
  <si>
    <t>(подпись)</t>
  </si>
  <si>
    <t>(ФИО)</t>
  </si>
  <si>
    <t>И.о. руководителя         _____________________</t>
  </si>
  <si>
    <t>Перечень мероприятий подпрограммы "Культурное наследие"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</si>
  <si>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"Сохранение объектов культурного наследия"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</si>
  <si>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</si>
  <si>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244</t>
  </si>
  <si>
    <t>0801</t>
  </si>
  <si>
    <t>111</t>
  </si>
  <si>
    <t>112</t>
  </si>
  <si>
    <t>852</t>
  </si>
  <si>
    <t>ИТОГО по мероприятию 2.1</t>
  </si>
  <si>
    <t>ИТОГО по мероприятию 3.1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</si>
  <si>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</si>
  <si>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1.1</t>
  </si>
  <si>
    <t>ИТОГО по мероприятию 2.2</t>
  </si>
  <si>
    <t>ИТОГО по мероприятию 2.3</t>
  </si>
  <si>
    <t>ИТОГО по мероприятию 3.2</t>
  </si>
  <si>
    <t>ИТОГО по мероприятию 3.3</t>
  </si>
  <si>
    <t>Е.Г. Кожевников</t>
  </si>
  <si>
    <t>Перечень мероприятий подпрограммы "Искусство и народное творчество"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</si>
  <si>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</si>
  <si>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t>Задача 1 "Сохранение и развитие традиционной народной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</si>
  <si>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</si>
  <si>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1.2</t>
  </si>
  <si>
    <t>Задача 2 «Поддержка творческих инициатив населения и организаций культуры»</t>
  </si>
  <si>
    <t>Перечень мероприятий подпрограммы "Развитие архивного дела"</t>
  </si>
  <si>
    <t>121</t>
  </si>
  <si>
    <t>Администрация Туруханского района</t>
  </si>
  <si>
    <t>0804</t>
  </si>
  <si>
    <t>241</t>
  </si>
  <si>
    <t>0113</t>
  </si>
  <si>
    <t>обеспечение сохранности не менее 3 объектов культурного наследия в год</t>
  </si>
  <si>
    <t>Культурное наследие</t>
  </si>
  <si>
    <t>Подпрограмма 2</t>
  </si>
  <si>
    <t>Подпрограмма 3</t>
  </si>
  <si>
    <t>Подпрограмма 4</t>
  </si>
  <si>
    <t>Искусство и народное творчество</t>
  </si>
  <si>
    <t>Развитие архивного дела</t>
  </si>
  <si>
    <t>Руководитель</t>
  </si>
  <si>
    <t>Ю.М. Тагиров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</si>
  <si>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"Создание нормативных условий хранения архивных документов"</t>
    </r>
  </si>
  <si>
    <t>ИТОГО по мероприятию 2.4</t>
  </si>
  <si>
    <t>увеличение единиц хранения архивных документов в нормативных условиях
 до 13,175 тыс.</t>
  </si>
  <si>
    <t>увеличение доли оцифрованных заголовков дел, введенных в ПК «Архивный фонд»  до 83,9 %</t>
  </si>
  <si>
    <t>ИТОГО по мероприятию 2.5</t>
  </si>
  <si>
    <t>ИТОГО по мероприятию 1.3</t>
  </si>
  <si>
    <t>ИТОГО по мероприятию 3.4</t>
  </si>
  <si>
    <t>ИТОГО по мероприятию 1.4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</si>
  <si>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"Комплектование библиотечного фонда подведомственных учреждений"</t>
    </r>
  </si>
  <si>
    <t>ИТОГО по мероприятию 2.6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</si>
  <si>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</si>
  <si>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"Реставрация музейных экспонатов из фонда подведомственных учреждений"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</si>
  <si>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"Приобретение художественных ценностей для пополнения музейного фонда  подведомственных учреждений"</t>
    </r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</si>
  <si>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</si>
  <si>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выставках"</t>
    </r>
  </si>
  <si>
    <t>2018 год</t>
  </si>
  <si>
    <t>119</t>
  </si>
  <si>
    <t>129</t>
  </si>
  <si>
    <t>2019 год</t>
  </si>
  <si>
    <t>2020 год</t>
  </si>
  <si>
    <t>ИНФОРМАЦИЯ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</si>
  <si>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</si>
  <si>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</si>
  <si>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</si>
  <si>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внебюджетных фондов</t>
  </si>
  <si>
    <t xml:space="preserve">о ресурсном обеспечении муниципальной программы 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</si>
  <si>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</si>
  <si>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</si>
  <si>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</si>
  <si>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</si>
  <si>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</si>
  <si>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Обеспечение деятельности подведомственных учреждений за счет прочих доходов от оказания платных услуг(работ)</t>
    </r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</si>
  <si>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"Сохарнение, возрождение и развитие народных художественных просыслов и ремесел"</t>
    </r>
  </si>
  <si>
    <t>0620083870</t>
  </si>
  <si>
    <t>Перечень мероприятий подпрограммы "Обеспечение условий реализации программы и прочие мероприятия"</t>
  </si>
  <si>
    <t>0703</t>
  </si>
  <si>
    <t>350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</si>
  <si>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"Информатизация учреждений культуры, в т.ч. приобретение оборудования, программного обеспечения, создание интернет-сайтов"</t>
    </r>
  </si>
  <si>
    <t>ИТОГО по мероприятию 4.1</t>
  </si>
  <si>
    <t>ИТОГО по мероприятию 4.2</t>
  </si>
  <si>
    <t>243</t>
  </si>
  <si>
    <r>
      <rPr>
        <u val="single"/>
        <sz val="12"/>
        <rFont val="Times New Roman"/>
        <family val="1"/>
      </rPr>
      <t>Мероприятие 5.1</t>
    </r>
    <r>
      <rPr>
        <sz val="12"/>
        <rFont val="Times New Roman"/>
        <family val="1"/>
      </rPr>
      <t xml:space="preserve"> "Руководство и управление в сфере установленных функций"</t>
    </r>
  </si>
  <si>
    <t>обеспечение реализации муниципальной программы не менее, чем на 95%</t>
  </si>
  <si>
    <t>122</t>
  </si>
  <si>
    <t>ИТОГО по мероприятию 5.1</t>
  </si>
  <si>
    <r>
      <rPr>
        <u val="single"/>
        <sz val="12"/>
        <rFont val="Times New Roman"/>
        <family val="1"/>
      </rPr>
      <t>Мероприятие 5.2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</si>
  <si>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5.2</t>
  </si>
  <si>
    <t>Приложение № 2</t>
  </si>
  <si>
    <t>2021 год</t>
  </si>
  <si>
    <t>0640083930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</si>
  <si>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Сохранение и эффективное использование культурного наследия Туруханского района</t>
    </r>
  </si>
  <si>
    <t>Цель подпрограммы: Обеспечение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</si>
  <si>
    <t>0620084010</t>
  </si>
  <si>
    <t>0610084010</t>
  </si>
  <si>
    <t xml:space="preserve"> </t>
  </si>
  <si>
    <t>611</t>
  </si>
  <si>
    <t>0610074880</t>
  </si>
  <si>
    <t>0610080610</t>
  </si>
  <si>
    <t>УК Туруханского района</t>
  </si>
  <si>
    <t>0610080650</t>
  </si>
  <si>
    <t>0610081200</t>
  </si>
  <si>
    <t>0610081230</t>
  </si>
  <si>
    <t>за счет средств федерального бюджета</t>
  </si>
  <si>
    <t>за счет средств краевого бюджета</t>
  </si>
  <si>
    <t>софинансирование за счет средств местного бюджета</t>
  </si>
  <si>
    <t>06100S4880</t>
  </si>
  <si>
    <t>Задача 1: Обеспечение сохранности объектов культурного наследия</t>
  </si>
  <si>
    <t>Задача 2: Развитие библиотечного дела</t>
  </si>
  <si>
    <t>Задача 3: Развитие музейного дела</t>
  </si>
  <si>
    <t>0610081220</t>
  </si>
  <si>
    <r>
      <rPr>
        <u val="single"/>
        <sz val="12"/>
        <rFont val="Times New Roman"/>
        <family val="1"/>
      </rPr>
      <t>Мероприятие 2.6</t>
    </r>
    <r>
      <rPr>
        <sz val="12"/>
        <rFont val="Times New Roman"/>
        <family val="1"/>
      </rPr>
      <t xml:space="preserve"> "Софинансирование на комплектование книжных фондов библиотек муниципальных образований Красноярского края за счет средств местного бюджета"</t>
    </r>
  </si>
  <si>
    <t>0610081190</t>
  </si>
  <si>
    <t>к подпрограмме "Культурное наследие", реализуемой в рамках муниципальной программы "Развитие культуры и туризма Туруханского района"</t>
  </si>
  <si>
    <t>Бюджетные ассигнования, тыс. рублей</t>
  </si>
  <si>
    <t>Мероприятие 2.5 "Комплектование книжных фондов библиотек муниципальных образований Красноярского края за счёт средств краевого бюджета"</t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</si>
  <si>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Красноярского края за счет средств федерального и краевого бюджетов и софинансирование на комплектование книжных фондов библиотек за счет средств местного бюджета" всего, в том числе:</t>
    </r>
  </si>
  <si>
    <t>к подпрограмме "Искусство и народное творчество", реализуемой в рамках муниципальной программы "Развитие культуры и туризма Туруханского района"</t>
  </si>
  <si>
    <t>Итого по всем мероприятиям подпрограммы:</t>
  </si>
  <si>
    <t>в том числе по главным распорядителям бюджетных средств:</t>
  </si>
  <si>
    <t>0620080610</t>
  </si>
  <si>
    <t>0620080650</t>
  </si>
  <si>
    <t>0620081240</t>
  </si>
  <si>
    <t>0620074810</t>
  </si>
  <si>
    <t>06200S4810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</si>
  <si>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"Расходы на реализацию социокультурных проектов муниципальными учреждениями культуры и образовательными организациями в области культуры"</t>
    </r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</si>
  <si>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"Софинансирование расходов на реализацию социокультурных проектов муниципальными учреждениями культуры и образовательными организациями в области культуры за счет средств местного бюджета"</t>
    </r>
  </si>
  <si>
    <t>Приложение №2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</si>
  <si>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Создание условий для устойчивого развития отрасли «культура»</t>
    </r>
  </si>
  <si>
    <t>Задача 1 "Развитие системы непрерывного профессионального образования в области культуры"</t>
  </si>
  <si>
    <t>0640080610</t>
  </si>
  <si>
    <t>Задача 2 «Поддержка творческих работников»</t>
  </si>
  <si>
    <t>Задача 3 «Внедрение информационно-коммуникационных технологий в отрасли «культура», развитие информационных ресурсов»</t>
  </si>
  <si>
    <t>Задача 4 «Развитие инфраструктуры отрасли «культура»</t>
  </si>
  <si>
    <t>Задача 5 «Обеспечение эффективного управления отрасли «культура»</t>
  </si>
  <si>
    <t>к  подпрограмме "Обеспечение условий реализации программы и прочие мероприятия", реализуемой в рамках муниципальной программы "Развитие культуры и туризма Туруханского района"</t>
  </si>
  <si>
    <t>0640080460</t>
  </si>
  <si>
    <t>0640081290</t>
  </si>
  <si>
    <t>0640081330</t>
  </si>
  <si>
    <t>06400L4670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</si>
  <si>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"Поддержка отрасли культуры"</t>
    </r>
  </si>
  <si>
    <t>064A174840</t>
  </si>
  <si>
    <r>
      <rPr>
        <u val="single"/>
        <sz val="12"/>
        <rFont val="Times New Roman"/>
        <family val="1"/>
      </rPr>
      <t>Мероприятие 4.1</t>
    </r>
    <r>
      <rPr>
        <sz val="12"/>
        <rFont val="Times New Roman"/>
        <family val="1"/>
      </rPr>
      <t xml:space="preserve"> "Расходы на обеспечение развития и укрепления материально-технической базы домов культуры в населенных пунктах с числом жителей до 50 тыс. человек" всего, в том числе:</t>
    </r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</si>
  <si>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</si>
  <si>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олимпиадах"</t>
    </r>
  </si>
  <si>
    <t>Задача 1 Модернизация материально-технической базы муниципального архива Туруханского района для создания нормативных условий хранения архивных документов,  исключающих их хищение и утрату</t>
  </si>
  <si>
    <t>Задача 2 Формирование современной информационно-технологической инфраструктуры</t>
  </si>
  <si>
    <t>к  подпрограмме "Развитие архивного дела", реализуемой в рамках муниципальной программы "Развитие культуры и туризма Туруханского района"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</si>
  <si>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11-5564)"</t>
    </r>
  </si>
  <si>
    <t>0630075190</t>
  </si>
  <si>
    <t>0630081260</t>
  </si>
  <si>
    <t>к муниципальной программе "Развитие культуры и туризма Туруханского района"</t>
  </si>
  <si>
    <t>Развитие культуры и туризма Туруханского района</t>
  </si>
  <si>
    <t>Обеспечение условий реализации программы и прочие мероприятия</t>
  </si>
  <si>
    <t>0630000000</t>
  </si>
  <si>
    <t>0610000000</t>
  </si>
  <si>
    <t>0620000000</t>
  </si>
  <si>
    <t>0640000000</t>
  </si>
  <si>
    <t>увеличение среднего числа книговыдач в расчёте на 1 тыс. человек населения на 1 % в год</t>
  </si>
  <si>
    <t>увеличение представленных (во всех формах) зрителю музейных предметов в общем количестве музейных предметов основного фонда до 26,7 %</t>
  </si>
  <si>
    <t>увеличение количества посетителей муниципальных учреждений культурно-досугового типа на 1 тыс. человек населения на 1 % в год;
увеличение числа клубных формирований на 1 тыс. человек населения до 12 ед.;
увеличение числа участников клубных формирований на 1 тыс. человек населения на 1 % в год</t>
  </si>
  <si>
    <t>минимальное число социокультурных проектов в области культуры, реализованных муниципальными учреждениями - 0</t>
  </si>
  <si>
    <t>грантовая поддержка не менее двух учреждений и не менее двух работников учреждений в год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</si>
  <si>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"Создание (реконструкция) и капитальный ремонт культурно-досуговых учреждений в сельской местности" всего, в том числе:</t>
    </r>
  </si>
  <si>
    <t>средства краевого бюджета</t>
  </si>
  <si>
    <t>капитальный ремонт здания СДК п. Келлог</t>
  </si>
  <si>
    <t>Приложение № 1</t>
  </si>
  <si>
    <t>к  подпрограмме "Культурное наследие", реализуемой в рамках муниципальной программы "Развитие культуры и туризма Туруханского района"</t>
  </si>
  <si>
    <t>Перечень и значения показателей результативности подпрограммы "Культурное наследие"</t>
  </si>
  <si>
    <t>Цель, показатели результативности</t>
  </si>
  <si>
    <t>Единица измерения</t>
  </si>
  <si>
    <t>Источник информации</t>
  </si>
  <si>
    <t>Годы реализации подпрограммы</t>
  </si>
  <si>
    <t>2017 год</t>
  </si>
  <si>
    <r>
      <rPr>
        <b/>
        <sz val="12"/>
        <rFont val="Times New Roman"/>
        <family val="1"/>
      </rPr>
      <t xml:space="preserve">Цель подпрограммы: </t>
    </r>
    <r>
      <rPr>
        <sz val="12"/>
        <rFont val="Times New Roman"/>
        <family val="1"/>
      </rPr>
      <t>Сохранение и эффективное использование культурного наследия Туруханского района</t>
    </r>
  </si>
  <si>
    <r>
      <rPr>
        <b/>
        <sz val="12"/>
        <rFont val="Times New Roman"/>
        <family val="1"/>
      </rPr>
      <t xml:space="preserve">Задача 1 подпрограммы: </t>
    </r>
    <r>
      <rPr>
        <sz val="12"/>
        <rFont val="Times New Roman"/>
        <family val="1"/>
      </rPr>
      <t>Обеспечение сохранности объектов культурного наследия</t>
    </r>
  </si>
  <si>
    <t>Доля объектов культурного наследия, находящихся в удовлетворительном состоянии, в общем количестве объектов культурного наследия на территории Туруханского района</t>
  </si>
  <si>
    <t>%</t>
  </si>
  <si>
    <t>Расчетный показатель на основе ведомственной отчетности</t>
  </si>
  <si>
    <r>
      <rPr>
        <b/>
        <sz val="12"/>
        <rFont val="Times New Roman"/>
        <family val="1"/>
      </rPr>
      <t xml:space="preserve">Задача 2 подпрограммы: </t>
    </r>
    <r>
      <rPr>
        <sz val="12"/>
        <rFont val="Times New Roman"/>
        <family val="1"/>
      </rPr>
      <t>Развитие библиотечного дела</t>
    </r>
  </si>
  <si>
    <t xml:space="preserve">Среднее число книговыдач в расчёте на 1 тыс. человек населения </t>
  </si>
  <si>
    <t>экз</t>
  </si>
  <si>
    <t>Свод годовых сведений об общедоступных (публичных) библиотеках системы Минкультуры России</t>
  </si>
  <si>
    <t>Количество экземпляров новых изданий в расчёте на 1 тыс. человек населения, поступивших в фонды общедоступных библиотек</t>
  </si>
  <si>
    <r>
      <rPr>
        <b/>
        <sz val="12"/>
        <rFont val="Times New Roman"/>
        <family val="1"/>
      </rPr>
      <t xml:space="preserve">Задача 3 подпрограммы: </t>
    </r>
    <r>
      <rPr>
        <sz val="12"/>
        <rFont val="Times New Roman"/>
        <family val="1"/>
      </rPr>
      <t>Развитие музейного дела</t>
    </r>
  </si>
  <si>
    <t xml:space="preserve">Доля представленных (во всех формах) зрителю музейных  предметов в общем количестве музейных предметов основного фонда </t>
  </si>
  <si>
    <t xml:space="preserve">8-НК «Сведения о деятельности музея»; плановые показатели </t>
  </si>
  <si>
    <t>Руководитель         ____________________</t>
  </si>
  <si>
    <t>увеличение количества  экземпляров новых изданий в расчёте на 1 тыс. человек населения, поступивших в фонды общедоступных библиотек с 558 до 611 экземпляров</t>
  </si>
  <si>
    <t>Перечень и значения показателей результативности подпрограммы "Искусство и народное творчество"</t>
  </si>
  <si>
    <t>Цель, целевые индикаторы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</si>
  <si>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</si>
  <si>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r>
      <rPr>
        <b/>
        <sz val="12"/>
        <rFont val="Times New Roman"/>
        <family val="1"/>
      </rPr>
      <t xml:space="preserve">Задача 1 подпрограммы: </t>
    </r>
    <r>
      <rPr>
        <sz val="12"/>
        <rFont val="Times New Roman"/>
        <family val="1"/>
      </rPr>
      <t>Сохранение и развитие традиционной народной культуры</t>
    </r>
  </si>
  <si>
    <t xml:space="preserve">Количество посетителей муниципальных учреждений культурно-досугового типа на 1 тыс. человек населения </t>
  </si>
  <si>
    <t>чел</t>
  </si>
  <si>
    <t xml:space="preserve">Число клубных формирований на 1 тыс. человек населения </t>
  </si>
  <si>
    <t>ед</t>
  </si>
  <si>
    <t xml:space="preserve">Отраслевая статистическая отчетность (форма № 7-НК «Сведения об учреждении культурно-досугового типа»; плановые показатели </t>
  </si>
  <si>
    <t xml:space="preserve">Число участников клубных формирований на 1 тыс. человек населения </t>
  </si>
  <si>
    <r>
      <rPr>
        <b/>
        <sz val="12"/>
        <rFont val="Times New Roman"/>
        <family val="1"/>
      </rPr>
      <t xml:space="preserve">Задача 2 подпрограммы: </t>
    </r>
    <r>
      <rPr>
        <sz val="12"/>
        <rFont val="Times New Roman"/>
        <family val="1"/>
      </rPr>
      <t>Поддержка творческих инициатив населения и организаций культуры</t>
    </r>
  </si>
  <si>
    <t>Минимальное число социокультурных проектов в области культуры, реализованных муниципальными учреждениями</t>
  </si>
  <si>
    <t xml:space="preserve">плановые показатели </t>
  </si>
  <si>
    <t>Руководитель         _____________________</t>
  </si>
  <si>
    <t>Перечень и значения показателей результативности подпрограммы "Развитие архивного дела"</t>
  </si>
  <si>
    <r>
      <rPr>
        <b/>
        <sz val="12"/>
        <rFont val="Times New Roman"/>
        <family val="1"/>
      </rPr>
      <t>Цель подпрограммы: О</t>
    </r>
    <r>
      <rPr>
        <sz val="12"/>
        <rFont val="Times New Roman"/>
        <family val="1"/>
      </rPr>
      <t>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  </r>
  </si>
  <si>
    <r>
      <rPr>
        <b/>
        <sz val="12"/>
        <rFont val="Times New Roman"/>
        <family val="1"/>
      </rPr>
      <t>Задача 1 подпрограммы: М</t>
    </r>
    <r>
      <rPr>
        <sz val="12"/>
        <rFont val="Times New Roman"/>
        <family val="1"/>
      </rPr>
      <t>одернизировать материально - техническую базу муниципального архива для создания нормативных условий хранения архивных документов, исключающих их хищение и утрату</t>
    </r>
  </si>
  <si>
    <r>
      <rPr>
        <u val="single"/>
        <sz val="12"/>
        <rFont val="Times New Roman"/>
        <family val="1"/>
      </rPr>
      <t>Д</t>
    </r>
    <r>
      <rPr>
        <sz val="12"/>
        <rFont val="Times New Roman"/>
        <family val="1"/>
      </rPr>
      <t>оля оцифрованных заголовков единиц хранения, переведенных в электронный формат программного комплекса «Архивный фонд» (создание электронных описей)</t>
    </r>
  </si>
  <si>
    <r>
      <rPr>
        <b/>
        <sz val="12"/>
        <rFont val="Times New Roman"/>
        <family val="1"/>
      </rPr>
      <t>Задача 2 подпрограммы: Ф</t>
    </r>
    <r>
      <rPr>
        <sz val="12"/>
        <rFont val="Times New Roman"/>
        <family val="1"/>
      </rPr>
      <t>ормировать современную информационно - технологическую инфраструктуру</t>
    </r>
  </si>
  <si>
    <t>Единицы хранения архивных документов, хранящихся в муниципальном архиве Туруханского района</t>
  </si>
  <si>
    <t>ед.хранения</t>
  </si>
  <si>
    <t>Перечень и значения показателей результативности подпрограммы "Обеспечение условий реализации программы и прочие мероприятия"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</si>
  <si>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Создание условий для устойчивого развития отрасли «культура»</t>
    </r>
  </si>
  <si>
    <t>Задача 1 подпрограммы: Развитие системы непрерывного профессионального образования в области культуры</t>
  </si>
  <si>
    <t>Охват детей в возрасте до 17 лет образовательными услугами в области культуры</t>
  </si>
  <si>
    <t>Количество детей, привлекаемых к участию в творческих мероприятиях</t>
  </si>
  <si>
    <t>Задача 2 подпрограммы: Поддержка творческих работников</t>
  </si>
  <si>
    <t>Число получателей денежных поощрений лучшим творческим работникам, работникам организаций культуры и образовательных учреждений в области культуры, талантливой молодежи в сфере культуры и искусства</t>
  </si>
  <si>
    <t>Плановые показатели</t>
  </si>
  <si>
    <t>Число получателей денежных поощрений лучшими учреждениями культуры и образовательными учреждениями в области культуры</t>
  </si>
  <si>
    <t>ед.</t>
  </si>
  <si>
    <t>Задача 3 подпрограммы: Внедрение информационно-коммуникационных технологий в отрасли «культура», развитие информационных ресурсов</t>
  </si>
  <si>
    <t>Доля учреждений, подключенных к сети интернет</t>
  </si>
  <si>
    <t>Доля учреждений, имеющих официальный сайт в сети интернет</t>
  </si>
  <si>
    <r>
      <rPr>
        <b/>
        <sz val="12"/>
        <rFont val="Times New Roman"/>
        <family val="1"/>
      </rPr>
      <t xml:space="preserve">Задача 4 подпрограммы: </t>
    </r>
    <r>
      <rPr>
        <sz val="12"/>
        <rFont val="Times New Roman"/>
        <family val="1"/>
      </rPr>
      <t xml:space="preserve"> Развитие инфраструктуры отрасли «культура</t>
    </r>
  </si>
  <si>
    <t>Количество культурно-досуговых учреждений, получивших финансовую поддержку на модернизацию материально-технической базы</t>
  </si>
  <si>
    <t>Доля учреждений культуры, здания и помещения которых находятся в удовлетворительном состоянии</t>
  </si>
  <si>
    <t>Задача 5 подпрограммы: Обеспечение эффективного управления отрасли «культура</t>
  </si>
  <si>
    <t>Соблюдение сроков представления главным распорядителем  годовой бюджетной отчетности</t>
  </si>
  <si>
    <t>баллы</t>
  </si>
  <si>
    <t>Приказ финансового управления администрации Туруханского района</t>
  </si>
  <si>
    <t>Своевременность и качество  подготовленных  НПА (изменений в НПА),  проектов нормативных правовых актов, обусловленных изменениями федерального и регионального законодательства</t>
  </si>
  <si>
    <t>Нормативные правовые акты</t>
  </si>
  <si>
    <t xml:space="preserve">Уровень исполнения расходов главного распорядителя за счет средств районного бюджета (без учета межбюджетных трансфертов, имеющих целевое  назначение, из федерального и краевого бюджетов)   </t>
  </si>
  <si>
    <t>Годовая бухгалтерская отчетность</t>
  </si>
  <si>
    <t>Своевременность представления фрагмента реестра расходных обязательств главного распорядителя</t>
  </si>
  <si>
    <t>охват детей образовательными услугами в области культуры не менее 16 % от общего количества детей в возрасте от 7 до 15 лет</t>
  </si>
  <si>
    <t>количество детей, привлекаемых к участию в творческих мероприятиях не менее 65 чел. ежегодно</t>
  </si>
  <si>
    <t>Приложение № 6</t>
  </si>
  <si>
    <t>0640080650</t>
  </si>
  <si>
    <t>2022 год</t>
  </si>
  <si>
    <t>создание и обслуживание не менее 6 интернет-сайтов учреждений культуры</t>
  </si>
  <si>
    <t>УЖКХ и строительства</t>
  </si>
  <si>
    <t>247</t>
  </si>
  <si>
    <t>064000000</t>
  </si>
  <si>
    <t>Постановление администрации Туруханского района «О Порядке ведения реестра расходных обязательств Туруханского района»</t>
  </si>
  <si>
    <t xml:space="preserve">Приложение </t>
  </si>
  <si>
    <t>к паспорту муниципальной программы Туруханского района "Развитие культуры и туризма Туруханского района"</t>
  </si>
  <si>
    <t>Перечень целевых показателей муниципальной программы Туруханского района с указанием планируемых к достижению значений в результате реализации муниципальной программы Туруханского района</t>
  </si>
  <si>
    <t>Цели, задачи, показатели</t>
  </si>
  <si>
    <t>2013 год</t>
  </si>
  <si>
    <t>Годы реализации муниципальной программы Туруханского района</t>
  </si>
  <si>
    <t>2014 год</t>
  </si>
  <si>
    <t>2015 год</t>
  </si>
  <si>
    <t>2016 год</t>
  </si>
  <si>
    <t>Годы до конца реализации муниципальной программы Туруханского района в пятилетнем интервале</t>
  </si>
  <si>
    <t>2025 год</t>
  </si>
  <si>
    <t>2030 год</t>
  </si>
  <si>
    <t>Цель Создание условий  для развития и реализации культурного и духовного потенциала населения Туруханского района</t>
  </si>
  <si>
    <t>Удельный вес населения участвующего в платных культурно - досуговых мероприятиях, проводимых муниципальными учреждениями культуры</t>
  </si>
  <si>
    <t>Количество экземпляров новых поступлений в библиотечные фонды общедоступных библиотек на 1 тыс. человек населения</t>
  </si>
  <si>
    <t>экз.</t>
  </si>
  <si>
    <t>Охват образовательными услугами в сфере культуры детского населения в возрасте от 7 до 15 лет</t>
  </si>
  <si>
    <t>Доля оцифрованных заголовков единиц хранения, переведенных в электронный формат программного комплекса «Архивный фонд» (создание электронных описей)</t>
  </si>
  <si>
    <t>06100L5192</t>
  </si>
  <si>
    <t>Задача 3 «Развитие инфраструктуры отрасли «культура»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</si>
  <si>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"Расходы на обеспечение развития и укрепления материально-технической базы домов культуры в населенных пунктах с числом жителей до 50 тыс. человек" всего, в том числе:</t>
    </r>
  </si>
  <si>
    <t>06200L4670</t>
  </si>
  <si>
    <t>0640084250</t>
  </si>
  <si>
    <t>0640084210</t>
  </si>
  <si>
    <r>
      <rPr>
        <u val="single"/>
        <sz val="12"/>
        <rFont val="Times New Roman"/>
        <family val="1"/>
      </rPr>
      <t>Мероприятие 4.1</t>
    </r>
    <r>
      <rPr>
        <sz val="12"/>
        <rFont val="Times New Roman"/>
        <family val="1"/>
      </rPr>
      <t xml:space="preserve"> "Разработка и корректировка проектно-сметной документации, капитальный ремонт и реконструкция зданий и помещений учреждений культуры, в том числе включающие в себя выполнение мероприятий по обеспечению пожарной безопасности"</t>
    </r>
  </si>
  <si>
    <t>Приложение № 5</t>
  </si>
  <si>
    <t>капитальный ремонт учреждений культуры и образования в области культуры</t>
  </si>
  <si>
    <t>0640074490</t>
  </si>
  <si>
    <t>расходы по переданным полномочиям поселений за счёт средств бюджетов поселений(*)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</si>
  <si>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"Государственная поддержка комплексного развития муниципальных учреждений культуры и образовательных организаций в области культуры"</t>
    </r>
  </si>
  <si>
    <t>06400S4490</t>
  </si>
  <si>
    <t>0640084490</t>
  </si>
  <si>
    <t>831</t>
  </si>
  <si>
    <t>321</t>
  </si>
  <si>
    <t>2023 год</t>
  </si>
  <si>
    <t>Итого на 2021-2023 годы</t>
  </si>
  <si>
    <t>064А255196</t>
  </si>
  <si>
    <t>064А255195</t>
  </si>
  <si>
    <t>06400S8400</t>
  </si>
  <si>
    <t>771,430,</t>
  </si>
  <si>
    <t>853</t>
  </si>
  <si>
    <t>0640084010</t>
  </si>
  <si>
    <t xml:space="preserve">увеличение числа участников клубных формирований на 1 тыс. человек населения </t>
  </si>
  <si>
    <t>062А74820</t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</si>
  <si>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"Расходы на обеспечение деятельности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фестивалей, конкурсов, в том числе для детей и молодёжи" всего, в том числе:</t>
    </r>
  </si>
  <si>
    <t>за счет средств краевого бюджнета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</si>
</sst>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"/>
    <numFmt numFmtId="195" formatCode="0.0%"/>
    <numFmt numFmtId="196" formatCode="[$-FC19]d\ mmmm\ yyyy\ &quot;г.&quot;"/>
    <numFmt numFmtId="197" formatCode="0.000"/>
    <numFmt numFmtId="198" formatCode="#,##0.0000"/>
    <numFmt numFmtId="199" formatCode="0.0000"/>
    <numFmt numFmtId="200" formatCode="#,##0.00000"/>
  </numFmts>
  <fonts count="5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14"/>
      <name val="Times New Roman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192" fontId="1" fillId="0" borderId="0" xfId="0" applyNumberFormat="1" applyFont="1" applyAlignment="1">
      <alignment horizontal="right" vertical="center" wrapText="1"/>
    </xf>
    <xf numFmtId="192" fontId="1" fillId="0" borderId="0" xfId="0" applyNumberFormat="1" applyFont="1" applyBorder="1" applyAlignment="1">
      <alignment horizontal="right" vertical="center" wrapText="1"/>
    </xf>
    <xf numFmtId="192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0" xfId="0" applyNumberFormat="1" applyFont="1" applyAlignment="1">
      <alignment horizontal="left" vertical="center" wrapText="1"/>
    </xf>
    <xf numFmtId="192" fontId="1" fillId="0" borderId="0" xfId="0" applyNumberFormat="1" applyFont="1" applyAlignment="1">
      <alignment/>
    </xf>
    <xf numFmtId="192" fontId="1" fillId="32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94" fontId="1" fillId="0" borderId="10" xfId="0" applyNumberFormat="1" applyFont="1" applyFill="1" applyBorder="1" applyAlignment="1">
      <alignment horizontal="right" vertical="center"/>
    </xf>
    <xf numFmtId="192" fontId="3" fillId="32" borderId="0" xfId="0" applyNumberFormat="1" applyFont="1" applyFill="1" applyAlignment="1">
      <alignment horizontal="right"/>
    </xf>
    <xf numFmtId="192" fontId="1" fillId="32" borderId="0" xfId="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194" fontId="1" fillId="0" borderId="10" xfId="0" applyNumberFormat="1" applyFont="1" applyFill="1" applyBorder="1" applyAlignment="1">
      <alignment horizontal="right" vertical="center" wrapText="1"/>
    </xf>
    <xf numFmtId="0" fontId="55" fillId="0" borderId="12" xfId="0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Fill="1" applyBorder="1" applyAlignment="1">
      <alignment horizontal="right" vertical="center"/>
    </xf>
    <xf numFmtId="194" fontId="1" fillId="0" borderId="0" xfId="0" applyNumberFormat="1" applyFont="1" applyAlignment="1">
      <alignment horizontal="right" vertical="center" wrapText="1"/>
    </xf>
    <xf numFmtId="194" fontId="1" fillId="0" borderId="0" xfId="0" applyNumberFormat="1" applyFont="1" applyAlignment="1">
      <alignment horizontal="right"/>
    </xf>
    <xf numFmtId="194" fontId="1" fillId="0" borderId="0" xfId="0" applyNumberFormat="1" applyFont="1" applyBorder="1" applyAlignment="1">
      <alignment horizontal="right" vertical="center" wrapText="1"/>
    </xf>
    <xf numFmtId="192" fontId="8" fillId="0" borderId="0" xfId="0" applyNumberFormat="1" applyFont="1" applyAlignment="1">
      <alignment horizontal="right" vertical="center" wrapText="1"/>
    </xf>
    <xf numFmtId="194" fontId="8" fillId="0" borderId="0" xfId="0" applyNumberFormat="1" applyFont="1" applyAlignment="1">
      <alignment horizontal="right" vertical="center"/>
    </xf>
    <xf numFmtId="194" fontId="8" fillId="0" borderId="0" xfId="0" applyNumberFormat="1" applyFont="1" applyAlignment="1">
      <alignment horizontal="right" vertical="center" wrapText="1"/>
    </xf>
    <xf numFmtId="197" fontId="8" fillId="0" borderId="0" xfId="59" applyNumberFormat="1" applyFont="1" applyAlignment="1">
      <alignment horizontal="right"/>
    </xf>
    <xf numFmtId="194" fontId="8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97" fontId="1" fillId="0" borderId="10" xfId="0" applyNumberFormat="1" applyFont="1" applyFill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94" fontId="3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94" fontId="9" fillId="0" borderId="10" xfId="0" applyNumberFormat="1" applyFont="1" applyFill="1" applyBorder="1" applyAlignment="1">
      <alignment horizontal="right" vertical="center"/>
    </xf>
    <xf numFmtId="194" fontId="9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Border="1" applyAlignment="1">
      <alignment horizontal="right" vertical="center" wrapText="1"/>
    </xf>
    <xf numFmtId="194" fontId="4" fillId="0" borderId="1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 wrapText="1"/>
    </xf>
    <xf numFmtId="194" fontId="4" fillId="32" borderId="10" xfId="0" applyNumberFormat="1" applyFont="1" applyFill="1" applyBorder="1" applyAlignment="1">
      <alignment horizontal="right" vertical="center" wrapText="1"/>
    </xf>
    <xf numFmtId="192" fontId="1" fillId="32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center" wrapText="1"/>
    </xf>
    <xf numFmtId="194" fontId="4" fillId="0" borderId="10" xfId="0" applyNumberFormat="1" applyFont="1" applyFill="1" applyBorder="1" applyAlignment="1">
      <alignment vertical="center" wrapText="1"/>
    </xf>
    <xf numFmtId="194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vertical="center" wrapText="1"/>
    </xf>
    <xf numFmtId="194" fontId="4" fillId="0" borderId="10" xfId="0" applyNumberFormat="1" applyFont="1" applyBorder="1" applyAlignment="1">
      <alignment vertical="center" wrapText="1"/>
    </xf>
    <xf numFmtId="194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0" xfId="54">
      <alignment/>
      <protection/>
    </xf>
    <xf numFmtId="0" fontId="1" fillId="0" borderId="0" xfId="54" applyFont="1" applyAlignment="1">
      <alignment horizontal="left" vertical="center" wrapText="1"/>
      <protection/>
    </xf>
    <xf numFmtId="0" fontId="1" fillId="0" borderId="0" xfId="54" applyFont="1" applyAlignment="1">
      <alignment vertical="center" wrapText="1"/>
      <protection/>
    </xf>
    <xf numFmtId="0" fontId="1" fillId="0" borderId="0" xfId="54" applyFont="1" applyAlignment="1">
      <alignment horizontal="left" vertical="top" wrapText="1"/>
      <protection/>
    </xf>
    <xf numFmtId="0" fontId="1" fillId="0" borderId="0" xfId="54" applyFont="1" applyAlignment="1">
      <alignment vertical="top" wrapText="1"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1" fillId="0" borderId="10" xfId="54" applyNumberFormat="1" applyFont="1" applyBorder="1" applyAlignment="1">
      <alignment horizontal="center" vertical="center" wrapText="1"/>
      <protection/>
    </xf>
    <xf numFmtId="0" fontId="1" fillId="0" borderId="10" xfId="54" applyNumberFormat="1" applyFont="1" applyBorder="1" applyAlignment="1">
      <alignment horizontal="center" vertical="top" wrapText="1"/>
      <protection/>
    </xf>
    <xf numFmtId="192" fontId="56" fillId="0" borderId="0" xfId="54" applyNumberFormat="1" applyFont="1" applyFill="1" applyBorder="1" applyAlignment="1">
      <alignment horizontal="center" vertical="center" wrapText="1"/>
      <protection/>
    </xf>
    <xf numFmtId="0" fontId="1" fillId="32" borderId="10" xfId="54" applyFont="1" applyFill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left" vertical="center" wrapText="1"/>
      <protection/>
    </xf>
    <xf numFmtId="0" fontId="1" fillId="0" borderId="0" xfId="54" applyFont="1" applyAlignment="1">
      <alignment vertical="center"/>
      <protection/>
    </xf>
    <xf numFmtId="3" fontId="1" fillId="0" borderId="10" xfId="54" applyNumberFormat="1" applyFont="1" applyFill="1" applyBorder="1" applyAlignment="1">
      <alignment horizontal="center" vertical="center" wrapText="1"/>
      <protection/>
    </xf>
    <xf numFmtId="192" fontId="1" fillId="0" borderId="10" xfId="54" applyNumberFormat="1" applyFont="1" applyFill="1" applyBorder="1" applyAlignment="1">
      <alignment horizontal="center" vertical="center" wrapText="1"/>
      <protection/>
    </xf>
    <xf numFmtId="193" fontId="1" fillId="0" borderId="10" xfId="54" applyNumberFormat="1" applyFont="1" applyFill="1" applyBorder="1" applyAlignment="1">
      <alignment horizontal="right" vertical="center" wrapText="1"/>
      <protection/>
    </xf>
    <xf numFmtId="3" fontId="1" fillId="0" borderId="10" xfId="54" applyNumberFormat="1" applyFont="1" applyFill="1" applyBorder="1" applyAlignment="1">
      <alignment horizontal="right" vertical="center" wrapText="1"/>
      <protection/>
    </xf>
    <xf numFmtId="0" fontId="0" fillId="0" borderId="0" xfId="54" applyFont="1">
      <alignment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194" fontId="8" fillId="0" borderId="0" xfId="0" applyNumberFormat="1" applyFont="1" applyBorder="1" applyAlignment="1">
      <alignment horizontal="right" vertical="center" wrapText="1"/>
    </xf>
    <xf numFmtId="194" fontId="1" fillId="32" borderId="0" xfId="0" applyNumberFormat="1" applyFont="1" applyFill="1" applyAlignment="1">
      <alignment horizontal="right" vertical="center" wrapText="1"/>
    </xf>
    <xf numFmtId="194" fontId="1" fillId="0" borderId="0" xfId="0" applyNumberFormat="1" applyFont="1" applyAlignment="1">
      <alignment horizontal="center" vertical="center" wrapText="1"/>
    </xf>
    <xf numFmtId="194" fontId="1" fillId="0" borderId="13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57" fillId="0" borderId="10" xfId="0" applyNumberFormat="1" applyFont="1" applyBorder="1" applyAlignment="1">
      <alignment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4" fontId="1" fillId="32" borderId="10" xfId="0" applyNumberFormat="1" applyFont="1" applyFill="1" applyBorder="1" applyAlignment="1">
      <alignment horizontal="right" vertical="center"/>
    </xf>
    <xf numFmtId="194" fontId="9" fillId="32" borderId="10" xfId="0" applyNumberFormat="1" applyFont="1" applyFill="1" applyBorder="1" applyAlignment="1">
      <alignment horizontal="right" vertical="center" wrapText="1"/>
    </xf>
    <xf numFmtId="49" fontId="1" fillId="32" borderId="15" xfId="0" applyNumberFormat="1" applyFont="1" applyFill="1" applyBorder="1" applyAlignment="1" applyProtection="1">
      <alignment horizontal="center" vertical="center" wrapText="1"/>
      <protection/>
    </xf>
    <xf numFmtId="194" fontId="1" fillId="0" borderId="13" xfId="0" applyNumberFormat="1" applyFont="1" applyFill="1" applyBorder="1" applyAlignment="1">
      <alignment horizontal="right" vertical="center"/>
    </xf>
    <xf numFmtId="194" fontId="1" fillId="0" borderId="13" xfId="0" applyNumberFormat="1" applyFont="1" applyFill="1" applyBorder="1" applyAlignment="1">
      <alignment horizontal="right" vertic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49" fontId="1" fillId="32" borderId="17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 applyProtection="1">
      <alignment horizontal="center" vertical="center" wrapText="1"/>
      <protection/>
    </xf>
    <xf numFmtId="194" fontId="1" fillId="32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194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vertical="center"/>
    </xf>
    <xf numFmtId="194" fontId="1" fillId="0" borderId="13" xfId="0" applyNumberFormat="1" applyFont="1" applyFill="1" applyBorder="1" applyAlignment="1">
      <alignment vertical="center"/>
    </xf>
    <xf numFmtId="194" fontId="1" fillId="32" borderId="10" xfId="0" applyNumberFormat="1" applyFont="1" applyFill="1" applyBorder="1" applyAlignment="1" applyProtection="1">
      <alignment vertical="center" wrapText="1"/>
      <protection/>
    </xf>
    <xf numFmtId="194" fontId="1" fillId="32" borderId="10" xfId="0" applyNumberFormat="1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54" applyFont="1" applyAlignment="1">
      <alignment horizontal="center" vertical="center" wrapText="1"/>
      <protection/>
    </xf>
    <xf numFmtId="0" fontId="1" fillId="32" borderId="10" xfId="54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92" fontId="1" fillId="32" borderId="14" xfId="0" applyNumberFormat="1" applyFont="1" applyFill="1" applyBorder="1" applyAlignment="1">
      <alignment horizontal="center" vertical="center" wrapText="1"/>
    </xf>
    <xf numFmtId="192" fontId="1" fillId="32" borderId="19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94" fontId="1" fillId="0" borderId="0" xfId="0" applyNumberFormat="1" applyFont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5" fillId="32" borderId="13" xfId="0" applyFont="1" applyFill="1" applyBorder="1" applyAlignment="1">
      <alignment horizontal="center" vertical="center" wrapText="1"/>
    </xf>
    <xf numFmtId="0" fontId="55" fillId="32" borderId="16" xfId="0" applyFont="1" applyFill="1" applyBorder="1" applyAlignment="1">
      <alignment horizontal="center" vertical="center" wrapText="1"/>
    </xf>
    <xf numFmtId="0" fontId="1" fillId="0" borderId="0" xfId="54" applyFont="1" applyAlignment="1">
      <alignment horizontal="left" vertical="center" wrapText="1"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18" xfId="54" applyFont="1" applyBorder="1" applyAlignment="1">
      <alignment horizontal="left" vertical="center" wrapText="1"/>
      <protection/>
    </xf>
    <xf numFmtId="0" fontId="1" fillId="0" borderId="14" xfId="54" applyFont="1" applyBorder="1" applyAlignment="1">
      <alignment horizontal="left" vertical="center" wrapText="1"/>
      <protection/>
    </xf>
    <xf numFmtId="0" fontId="1" fillId="0" borderId="19" xfId="54" applyFont="1" applyBorder="1" applyAlignment="1">
      <alignment horizontal="left" vertical="center" wrapText="1"/>
      <protection/>
    </xf>
    <xf numFmtId="0" fontId="1" fillId="0" borderId="0" xfId="54" applyFont="1" applyAlignment="1">
      <alignment horizontal="left" vertical="top" wrapText="1"/>
      <protection/>
    </xf>
    <xf numFmtId="0" fontId="4" fillId="0" borderId="0" xfId="54" applyFont="1" applyAlignment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4" fontId="8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10" xfId="54" applyFont="1" applyBorder="1" applyAlignment="1">
      <alignment horizontal="left" vertical="center" wrapText="1"/>
      <protection/>
    </xf>
    <xf numFmtId="49" fontId="1" fillId="0" borderId="1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92" fontId="1" fillId="0" borderId="0" xfId="0" applyNumberFormat="1" applyFont="1" applyAlignment="1">
      <alignment horizontal="right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192" fontId="1" fillId="0" borderId="14" xfId="0" applyNumberFormat="1" applyFont="1" applyBorder="1" applyAlignment="1">
      <alignment horizontal="center" vertical="center" wrapText="1"/>
    </xf>
    <xf numFmtId="192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54" applyFont="1" applyFill="1" applyBorder="1" applyAlignment="1">
      <alignment horizontal="left" vertical="center" wrapText="1"/>
      <protection/>
    </xf>
    <xf numFmtId="0" fontId="4" fillId="0" borderId="18" xfId="54" applyFont="1" applyBorder="1" applyAlignment="1">
      <alignment horizontal="left" vertical="center" wrapText="1"/>
      <protection/>
    </xf>
    <xf numFmtId="0" fontId="4" fillId="0" borderId="14" xfId="54" applyFont="1" applyBorder="1" applyAlignment="1">
      <alignment horizontal="left" vertical="center" wrapText="1"/>
      <protection/>
    </xf>
    <xf numFmtId="0" fontId="4" fillId="0" borderId="19" xfId="54" applyFont="1" applyBorder="1" applyAlignment="1">
      <alignment horizontal="left" vertical="center" wrapText="1"/>
      <protection/>
    </xf>
    <xf numFmtId="0" fontId="4" fillId="32" borderId="18" xfId="54" applyFont="1" applyFill="1" applyBorder="1" applyAlignment="1">
      <alignment horizontal="left" vertical="center" wrapText="1"/>
      <protection/>
    </xf>
    <xf numFmtId="0" fontId="4" fillId="32" borderId="14" xfId="54" applyFont="1" applyFill="1" applyBorder="1" applyAlignment="1">
      <alignment horizontal="left" vertical="center" wrapText="1"/>
      <protection/>
    </xf>
    <xf numFmtId="0" fontId="4" fillId="32" borderId="19" xfId="54" applyFont="1" applyFill="1" applyBorder="1" applyAlignment="1">
      <alignment horizontal="left" vertical="center" wrapText="1"/>
      <protection/>
    </xf>
    <xf numFmtId="49" fontId="1" fillId="32" borderId="13" xfId="0" applyNumberFormat="1" applyFont="1" applyFill="1" applyBorder="1" applyAlignment="1" applyProtection="1">
      <alignment horizontal="center" vertical="center" wrapText="1"/>
      <protection/>
    </xf>
    <xf numFmtId="49" fontId="1" fillId="32" borderId="12" xfId="0" applyNumberFormat="1" applyFont="1" applyFill="1" applyBorder="1" applyAlignment="1" applyProtection="1">
      <alignment horizontal="center" vertical="center" wrapText="1"/>
      <protection/>
    </xf>
    <xf numFmtId="49" fontId="1" fillId="32" borderId="13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49" fontId="1" fillId="32" borderId="16" xfId="0" applyNumberFormat="1" applyFont="1" applyFill="1" applyBorder="1" applyAlignment="1">
      <alignment horizontal="center" vertical="center"/>
    </xf>
    <xf numFmtId="49" fontId="1" fillId="32" borderId="16" xfId="0" applyNumberFormat="1" applyFont="1" applyFill="1" applyBorder="1" applyAlignment="1" applyProtection="1">
      <alignment horizontal="center" vertical="center" wrapText="1"/>
      <protection/>
    </xf>
    <xf numFmtId="192" fontId="1" fillId="0" borderId="14" xfId="0" applyNumberFormat="1" applyFont="1" applyFill="1" applyBorder="1" applyAlignment="1">
      <alignment horizontal="center" vertical="center" wrapText="1"/>
    </xf>
    <xf numFmtId="192" fontId="1" fillId="0" borderId="19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92" fontId="1" fillId="0" borderId="0" xfId="0" applyNumberFormat="1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/>
    </xf>
    <xf numFmtId="192" fontId="1" fillId="0" borderId="2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92" fontId="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SheetLayoutView="100" zoomScalePageLayoutView="0" workbookViewId="0" topLeftCell="A1">
      <selection activeCell="N13" sqref="N13"/>
    </sheetView>
  </sheetViews>
  <sheetFormatPr defaultColWidth="9.140625" defaultRowHeight="12.75"/>
  <cols>
    <col min="1" max="1" width="8.57421875" style="1" customWidth="1"/>
    <col min="2" max="2" width="59.421875" style="1" customWidth="1"/>
    <col min="3" max="4" width="12.28125" style="1" customWidth="1"/>
    <col min="5" max="5" width="11.28125" style="1" customWidth="1"/>
    <col min="6" max="6" width="10.57421875" style="1" customWidth="1"/>
    <col min="7" max="7" width="10.28125" style="1" customWidth="1"/>
    <col min="8" max="8" width="11.00390625" style="1" customWidth="1"/>
    <col min="9" max="9" width="10.8515625" style="1" customWidth="1"/>
    <col min="10" max="14" width="10.00390625" style="1" customWidth="1"/>
    <col min="15" max="16" width="18.28125" style="1" customWidth="1"/>
  </cols>
  <sheetData>
    <row r="1" spans="6:15" ht="15.75">
      <c r="F1" s="6"/>
      <c r="G1" s="6"/>
      <c r="H1" s="174" t="s">
        <v>270</v>
      </c>
      <c r="I1" s="174"/>
      <c r="J1" s="174"/>
      <c r="K1" s="174"/>
      <c r="L1" s="174"/>
      <c r="M1" s="174"/>
      <c r="N1" s="174"/>
      <c r="O1" s="174"/>
    </row>
    <row r="2" spans="6:16" ht="15.75">
      <c r="F2" s="6"/>
      <c r="G2" s="6"/>
      <c r="H2" s="174" t="s">
        <v>271</v>
      </c>
      <c r="I2" s="174"/>
      <c r="J2" s="174"/>
      <c r="K2" s="174"/>
      <c r="L2" s="174"/>
      <c r="M2" s="174"/>
      <c r="N2" s="174"/>
      <c r="O2" s="174"/>
      <c r="P2" s="174"/>
    </row>
    <row r="3" spans="5:16" ht="15.75">
      <c r="E3" s="6"/>
      <c r="F3" s="6"/>
      <c r="G3" s="6"/>
      <c r="H3" s="174"/>
      <c r="I3" s="174"/>
      <c r="J3" s="174"/>
      <c r="K3" s="174"/>
      <c r="L3" s="174"/>
      <c r="M3" s="174"/>
      <c r="N3" s="174"/>
      <c r="O3" s="174"/>
      <c r="P3" s="174"/>
    </row>
    <row r="5" spans="1:16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ht="18.75">
      <c r="A6" s="143"/>
      <c r="B6" s="175" t="s">
        <v>272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43"/>
    </row>
    <row r="7" spans="1:16" ht="18.75">
      <c r="A7" s="177" t="s">
        <v>0</v>
      </c>
      <c r="B7" s="177" t="s">
        <v>273</v>
      </c>
      <c r="C7" s="177" t="s">
        <v>195</v>
      </c>
      <c r="D7" s="177" t="s">
        <v>274</v>
      </c>
      <c r="E7" s="176" t="s">
        <v>275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</row>
    <row r="8" spans="1:16" ht="18.75">
      <c r="A8" s="177"/>
      <c r="B8" s="177"/>
      <c r="C8" s="177"/>
      <c r="D8" s="177"/>
      <c r="E8" s="177" t="s">
        <v>276</v>
      </c>
      <c r="F8" s="177" t="s">
        <v>277</v>
      </c>
      <c r="G8" s="177" t="s">
        <v>278</v>
      </c>
      <c r="H8" s="177" t="s">
        <v>198</v>
      </c>
      <c r="I8" s="177" t="s">
        <v>81</v>
      </c>
      <c r="J8" s="177" t="s">
        <v>84</v>
      </c>
      <c r="K8" s="177" t="s">
        <v>85</v>
      </c>
      <c r="L8" s="177" t="s">
        <v>114</v>
      </c>
      <c r="M8" s="177" t="s">
        <v>264</v>
      </c>
      <c r="N8" s="177" t="s">
        <v>304</v>
      </c>
      <c r="O8" s="176" t="s">
        <v>279</v>
      </c>
      <c r="P8" s="176"/>
    </row>
    <row r="9" spans="1:16" ht="12.7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 t="s">
        <v>280</v>
      </c>
      <c r="P9" s="177" t="s">
        <v>281</v>
      </c>
    </row>
    <row r="10" spans="1:16" ht="12.75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</row>
    <row r="11" spans="1:16" ht="15.75">
      <c r="A11" s="2">
        <v>1</v>
      </c>
      <c r="B11" s="179" t="s">
        <v>282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1"/>
    </row>
    <row r="12" spans="1:16" ht="47.25">
      <c r="A12" s="2">
        <v>2</v>
      </c>
      <c r="B12" s="144" t="s">
        <v>283</v>
      </c>
      <c r="C12" s="145" t="s">
        <v>202</v>
      </c>
      <c r="D12" s="2">
        <v>150.3</v>
      </c>
      <c r="E12" s="28">
        <v>148</v>
      </c>
      <c r="F12" s="28">
        <v>150</v>
      </c>
      <c r="G12" s="28">
        <v>151</v>
      </c>
      <c r="H12" s="28">
        <v>152</v>
      </c>
      <c r="I12" s="28">
        <v>152</v>
      </c>
      <c r="J12" s="28">
        <v>152</v>
      </c>
      <c r="K12" s="28">
        <v>153</v>
      </c>
      <c r="L12" s="28">
        <v>154</v>
      </c>
      <c r="M12" s="28">
        <v>154</v>
      </c>
      <c r="N12" s="28">
        <v>154</v>
      </c>
      <c r="O12" s="28">
        <v>155</v>
      </c>
      <c r="P12" s="28">
        <v>157</v>
      </c>
    </row>
    <row r="13" spans="1:16" ht="47.25">
      <c r="A13" s="2">
        <v>3</v>
      </c>
      <c r="B13" s="144" t="s">
        <v>284</v>
      </c>
      <c r="C13" s="145" t="s">
        <v>285</v>
      </c>
      <c r="D13" s="146">
        <v>268</v>
      </c>
      <c r="E13" s="28">
        <v>560.129666666666</v>
      </c>
      <c r="F13" s="28">
        <v>568.179666666666</v>
      </c>
      <c r="G13" s="28">
        <v>576.229666666666</v>
      </c>
      <c r="H13" s="28">
        <v>584.279666666666</v>
      </c>
      <c r="I13" s="28">
        <v>592.329666666667</v>
      </c>
      <c r="J13" s="28">
        <v>598.9</v>
      </c>
      <c r="K13" s="28">
        <v>611.389</v>
      </c>
      <c r="L13" s="28">
        <v>615</v>
      </c>
      <c r="M13" s="28">
        <v>624.529666666667</v>
      </c>
      <c r="N13" s="28">
        <v>624.529666666667</v>
      </c>
      <c r="O13" s="28">
        <v>650</v>
      </c>
      <c r="P13" s="28">
        <v>650</v>
      </c>
    </row>
    <row r="14" spans="1:16" ht="31.5">
      <c r="A14" s="2">
        <v>4</v>
      </c>
      <c r="B14" s="144" t="s">
        <v>286</v>
      </c>
      <c r="C14" s="145" t="s">
        <v>202</v>
      </c>
      <c r="D14" s="146">
        <v>16</v>
      </c>
      <c r="E14" s="146">
        <v>16</v>
      </c>
      <c r="F14" s="146">
        <v>16</v>
      </c>
      <c r="G14" s="146">
        <v>16</v>
      </c>
      <c r="H14" s="146">
        <v>16</v>
      </c>
      <c r="I14" s="146">
        <v>16</v>
      </c>
      <c r="J14" s="146">
        <v>16</v>
      </c>
      <c r="K14" s="28">
        <v>16</v>
      </c>
      <c r="L14" s="28">
        <v>17</v>
      </c>
      <c r="M14" s="28">
        <v>20</v>
      </c>
      <c r="N14" s="28">
        <v>20</v>
      </c>
      <c r="O14" s="28">
        <v>20</v>
      </c>
      <c r="P14" s="28">
        <v>20</v>
      </c>
    </row>
    <row r="15" spans="1:16" ht="63">
      <c r="A15" s="2">
        <v>5</v>
      </c>
      <c r="B15" s="144" t="s">
        <v>287</v>
      </c>
      <c r="C15" s="145" t="s">
        <v>202</v>
      </c>
      <c r="D15" s="146">
        <v>64</v>
      </c>
      <c r="E15" s="28">
        <v>70.4</v>
      </c>
      <c r="F15" s="28">
        <v>74.4</v>
      </c>
      <c r="G15" s="28">
        <v>79.9</v>
      </c>
      <c r="H15" s="28">
        <v>83.9</v>
      </c>
      <c r="I15" s="28">
        <v>83.9</v>
      </c>
      <c r="J15" s="28">
        <v>83.9</v>
      </c>
      <c r="K15" s="28">
        <v>83.9</v>
      </c>
      <c r="L15" s="28">
        <v>83.9</v>
      </c>
      <c r="M15" s="28">
        <v>83.9</v>
      </c>
      <c r="N15" s="28">
        <v>83.9</v>
      </c>
      <c r="O15" s="28">
        <v>87</v>
      </c>
      <c r="P15" s="28">
        <v>89</v>
      </c>
    </row>
    <row r="16" spans="1:16" ht="15.75">
      <c r="A16" s="5"/>
      <c r="B16" s="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20" spans="1:3" ht="15.75">
      <c r="A20" s="174"/>
      <c r="B20" s="174"/>
      <c r="C20" s="174"/>
    </row>
    <row r="21" spans="1:8" ht="15.75">
      <c r="A21" s="174"/>
      <c r="B21" s="174"/>
      <c r="C21" s="174"/>
      <c r="G21" s="178"/>
      <c r="H21" s="178"/>
    </row>
  </sheetData>
  <sheetProtection/>
  <mergeCells count="25">
    <mergeCell ref="O8:P8"/>
    <mergeCell ref="O9:O10"/>
    <mergeCell ref="K8:K10"/>
    <mergeCell ref="G8:G10"/>
    <mergeCell ref="A20:C20"/>
    <mergeCell ref="A21:C21"/>
    <mergeCell ref="G21:H21"/>
    <mergeCell ref="B11:P11"/>
    <mergeCell ref="L8:L10"/>
    <mergeCell ref="A7:A10"/>
    <mergeCell ref="H8:H10"/>
    <mergeCell ref="F8:F10"/>
    <mergeCell ref="I8:I10"/>
    <mergeCell ref="J8:J10"/>
    <mergeCell ref="N8:N10"/>
    <mergeCell ref="H1:O1"/>
    <mergeCell ref="H2:P3"/>
    <mergeCell ref="B6:O6"/>
    <mergeCell ref="E7:P7"/>
    <mergeCell ref="E8:E10"/>
    <mergeCell ref="M8:M10"/>
    <mergeCell ref="B7:B10"/>
    <mergeCell ref="C7:C10"/>
    <mergeCell ref="D7:D10"/>
    <mergeCell ref="P9:P10"/>
  </mergeCells>
  <printOptions/>
  <pageMargins left="0.2362204724409449" right="0.2362204724409449" top="1.1811023622047245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0"/>
  <sheetViews>
    <sheetView view="pageBreakPreview" zoomScale="75" zoomScaleSheetLayoutView="75" zoomScalePageLayoutView="0" workbookViewId="0" topLeftCell="A1">
      <selection activeCell="H13" sqref="H13"/>
    </sheetView>
  </sheetViews>
  <sheetFormatPr defaultColWidth="17.7109375" defaultRowHeight="12.75"/>
  <cols>
    <col min="1" max="1" width="17.7109375" style="4" customWidth="1"/>
    <col min="2" max="2" width="17.7109375" style="17" customWidth="1"/>
    <col min="3" max="3" width="29.8515625" style="4" customWidth="1"/>
    <col min="4" max="7" width="17.7109375" style="19" customWidth="1"/>
    <col min="8" max="11" width="17.7109375" style="42" customWidth="1"/>
    <col min="12" max="16384" width="17.7109375" style="4" customWidth="1"/>
  </cols>
  <sheetData>
    <row r="1" spans="6:11" ht="15.75" customHeight="1">
      <c r="F1" s="23"/>
      <c r="G1" s="23"/>
      <c r="H1" s="279" t="s">
        <v>295</v>
      </c>
      <c r="I1" s="279"/>
      <c r="J1" s="279"/>
      <c r="K1" s="279"/>
    </row>
    <row r="2" spans="6:11" ht="33.75" customHeight="1">
      <c r="F2" s="23"/>
      <c r="G2" s="23"/>
      <c r="H2" s="279" t="s">
        <v>176</v>
      </c>
      <c r="I2" s="279"/>
      <c r="J2" s="279"/>
      <c r="K2" s="279"/>
    </row>
    <row r="3" spans="6:11" ht="15.75" customHeight="1">
      <c r="F3" s="23"/>
      <c r="G3" s="23"/>
      <c r="H3" s="41"/>
      <c r="I3" s="41"/>
      <c r="J3" s="41"/>
      <c r="K3" s="41"/>
    </row>
    <row r="4" spans="1:11" ht="18.75">
      <c r="A4" s="281" t="s">
        <v>86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</row>
    <row r="5" spans="1:13" ht="18" customHeight="1">
      <c r="A5" s="281" t="s">
        <v>91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63"/>
      <c r="M5" s="63"/>
    </row>
    <row r="6" spans="1:13" ht="21.75" customHeight="1">
      <c r="A6" s="281" t="s">
        <v>87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63"/>
      <c r="M6" s="63"/>
    </row>
    <row r="7" spans="1:31" ht="18.75">
      <c r="A7" s="281" t="s">
        <v>88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63"/>
      <c r="M7" s="6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8.75">
      <c r="A8" s="281" t="s">
        <v>89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63"/>
      <c r="M8" s="6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8.75">
      <c r="A9" s="281" t="s">
        <v>90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63"/>
      <c r="M9" s="6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.75">
      <c r="A10" s="1"/>
      <c r="B10" s="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3" customHeight="1">
      <c r="A11" s="282" t="s">
        <v>15</v>
      </c>
      <c r="B11" s="184" t="s">
        <v>1</v>
      </c>
      <c r="C11" s="184" t="s">
        <v>2</v>
      </c>
      <c r="D11" s="249" t="s">
        <v>3</v>
      </c>
      <c r="E11" s="249"/>
      <c r="F11" s="249"/>
      <c r="G11" s="249"/>
      <c r="H11" s="253"/>
      <c r="I11" s="253"/>
      <c r="J11" s="253"/>
      <c r="K11" s="25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1.5">
      <c r="A12" s="283"/>
      <c r="B12" s="185"/>
      <c r="C12" s="185"/>
      <c r="D12" s="20" t="s">
        <v>4</v>
      </c>
      <c r="E12" s="20" t="s">
        <v>5</v>
      </c>
      <c r="F12" s="20" t="s">
        <v>6</v>
      </c>
      <c r="G12" s="20" t="s">
        <v>7</v>
      </c>
      <c r="H12" s="171" t="s">
        <v>114</v>
      </c>
      <c r="I12" s="171" t="s">
        <v>264</v>
      </c>
      <c r="J12" s="171" t="s">
        <v>304</v>
      </c>
      <c r="K12" s="43" t="s">
        <v>305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31.5">
      <c r="A13" s="177" t="s">
        <v>10</v>
      </c>
      <c r="B13" s="177" t="s">
        <v>177</v>
      </c>
      <c r="C13" s="7" t="s">
        <v>11</v>
      </c>
      <c r="D13" s="20" t="s">
        <v>24</v>
      </c>
      <c r="E13" s="20" t="s">
        <v>24</v>
      </c>
      <c r="F13" s="20" t="s">
        <v>24</v>
      </c>
      <c r="G13" s="20" t="s">
        <v>24</v>
      </c>
      <c r="H13" s="111">
        <f>SUM(H15:H17)</f>
        <v>325119.217</v>
      </c>
      <c r="I13" s="111">
        <f>SUM(I15:I17)</f>
        <v>219924.78900000002</v>
      </c>
      <c r="J13" s="111">
        <f>SUM(J15:J17)</f>
        <v>218994.516</v>
      </c>
      <c r="K13" s="111">
        <f>SUM(H13:J13)</f>
        <v>764038.5220000001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>
      <c r="A14" s="177"/>
      <c r="B14" s="177"/>
      <c r="C14" s="7" t="s">
        <v>12</v>
      </c>
      <c r="D14" s="20"/>
      <c r="E14" s="20"/>
      <c r="F14" s="20"/>
      <c r="G14" s="20"/>
      <c r="H14" s="111"/>
      <c r="I14" s="111"/>
      <c r="J14" s="111"/>
      <c r="K14" s="11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31.5">
      <c r="A15" s="177"/>
      <c r="B15" s="177"/>
      <c r="C15" s="7" t="s">
        <v>53</v>
      </c>
      <c r="D15" s="20">
        <v>241</v>
      </c>
      <c r="E15" s="20" t="s">
        <v>56</v>
      </c>
      <c r="F15" s="20" t="s">
        <v>179</v>
      </c>
      <c r="G15" s="20" t="s">
        <v>24</v>
      </c>
      <c r="H15" s="111">
        <f>H26</f>
        <v>6312.652999999999</v>
      </c>
      <c r="I15" s="111">
        <f>I26</f>
        <v>5865.983</v>
      </c>
      <c r="J15" s="111">
        <f>J26</f>
        <v>5865.983</v>
      </c>
      <c r="K15" s="111">
        <f>SUM(H15:J15)</f>
        <v>18044.619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.75">
      <c r="A16" s="177"/>
      <c r="B16" s="177"/>
      <c r="C16" s="84" t="s">
        <v>266</v>
      </c>
      <c r="D16" s="20" t="s">
        <v>267</v>
      </c>
      <c r="E16" s="20" t="s">
        <v>32</v>
      </c>
      <c r="F16" s="20" t="s">
        <v>268</v>
      </c>
      <c r="G16" s="20" t="s">
        <v>106</v>
      </c>
      <c r="H16" s="111">
        <f aca="true" t="shared" si="0" ref="H16:J17">H19+H22+H29</f>
        <v>133.596</v>
      </c>
      <c r="I16" s="111">
        <f t="shared" si="0"/>
        <v>0</v>
      </c>
      <c r="J16" s="111">
        <f t="shared" si="0"/>
        <v>0</v>
      </c>
      <c r="K16" s="111">
        <f>SUM(H16:J16)</f>
        <v>133.596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>
      <c r="A17" s="177"/>
      <c r="B17" s="177"/>
      <c r="C17" s="7" t="s">
        <v>124</v>
      </c>
      <c r="D17" s="20">
        <v>244</v>
      </c>
      <c r="E17" s="20" t="s">
        <v>24</v>
      </c>
      <c r="F17" s="20" t="s">
        <v>24</v>
      </c>
      <c r="G17" s="20" t="s">
        <v>24</v>
      </c>
      <c r="H17" s="111">
        <f>H20+H23+H30</f>
        <v>318672.968</v>
      </c>
      <c r="I17" s="111">
        <f t="shared" si="0"/>
        <v>214058.806</v>
      </c>
      <c r="J17" s="111">
        <f t="shared" si="0"/>
        <v>213128.533</v>
      </c>
      <c r="K17" s="111">
        <f>SUM(H17:J17)</f>
        <v>745860.307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31.5">
      <c r="A18" s="177" t="s">
        <v>16</v>
      </c>
      <c r="B18" s="177" t="s">
        <v>58</v>
      </c>
      <c r="C18" s="7" t="s">
        <v>11</v>
      </c>
      <c r="D18" s="20">
        <v>244</v>
      </c>
      <c r="E18" s="20" t="s">
        <v>32</v>
      </c>
      <c r="F18" s="20" t="s">
        <v>180</v>
      </c>
      <c r="G18" s="20" t="s">
        <v>24</v>
      </c>
      <c r="H18" s="111">
        <f>H20</f>
        <v>85978.53</v>
      </c>
      <c r="I18" s="111">
        <f>I20</f>
        <v>54015.164</v>
      </c>
      <c r="J18" s="111">
        <f>J20</f>
        <v>54015.164</v>
      </c>
      <c r="K18" s="111">
        <f>SUM(H18:J18)</f>
        <v>194008.85799999998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>
      <c r="A19" s="177"/>
      <c r="B19" s="177"/>
      <c r="C19" s="7" t="s">
        <v>12</v>
      </c>
      <c r="D19" s="20"/>
      <c r="E19" s="20"/>
      <c r="F19" s="20"/>
      <c r="G19" s="20"/>
      <c r="H19" s="111"/>
      <c r="I19" s="111"/>
      <c r="J19" s="111"/>
      <c r="K19" s="11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>
      <c r="A20" s="177"/>
      <c r="B20" s="177"/>
      <c r="C20" s="7" t="s">
        <v>124</v>
      </c>
      <c r="D20" s="20">
        <v>244</v>
      </c>
      <c r="E20" s="20" t="s">
        <v>32</v>
      </c>
      <c r="F20" s="20" t="s">
        <v>180</v>
      </c>
      <c r="G20" s="20" t="s">
        <v>24</v>
      </c>
      <c r="H20" s="111">
        <f>'ППП2-1'!H8</f>
        <v>85978.53</v>
      </c>
      <c r="I20" s="111">
        <f>'ППП2-1'!I8</f>
        <v>54015.164</v>
      </c>
      <c r="J20" s="111">
        <f>'ППП2-1'!J8</f>
        <v>54015.164</v>
      </c>
      <c r="K20" s="111">
        <f>SUM(H20:J20)</f>
        <v>194008.85799999998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31.5">
      <c r="A21" s="177" t="s">
        <v>59</v>
      </c>
      <c r="B21" s="177" t="s">
        <v>62</v>
      </c>
      <c r="C21" s="7" t="s">
        <v>11</v>
      </c>
      <c r="D21" s="20">
        <v>244</v>
      </c>
      <c r="E21" s="20" t="s">
        <v>32</v>
      </c>
      <c r="F21" s="20" t="s">
        <v>181</v>
      </c>
      <c r="G21" s="20" t="s">
        <v>24</v>
      </c>
      <c r="H21" s="111">
        <f>H23</f>
        <v>93445.361</v>
      </c>
      <c r="I21" s="111">
        <f>I23</f>
        <v>54658.912000000004</v>
      </c>
      <c r="J21" s="111">
        <f>J23</f>
        <v>53728.639</v>
      </c>
      <c r="K21" s="111">
        <f>SUM(H21:J21)</f>
        <v>201832.912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>
      <c r="A22" s="177"/>
      <c r="B22" s="177"/>
      <c r="C22" s="7" t="s">
        <v>12</v>
      </c>
      <c r="D22" s="20"/>
      <c r="E22" s="20"/>
      <c r="F22" s="20"/>
      <c r="G22" s="20"/>
      <c r="H22" s="111"/>
      <c r="I22" s="111"/>
      <c r="J22" s="111"/>
      <c r="K22" s="11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>
      <c r="A23" s="177"/>
      <c r="B23" s="177"/>
      <c r="C23" s="7" t="s">
        <v>124</v>
      </c>
      <c r="D23" s="20">
        <v>244</v>
      </c>
      <c r="E23" s="20" t="s">
        <v>32</v>
      </c>
      <c r="F23" s="20" t="s">
        <v>181</v>
      </c>
      <c r="G23" s="20" t="s">
        <v>24</v>
      </c>
      <c r="H23" s="111">
        <f>'ППП2-2'!H8</f>
        <v>93445.361</v>
      </c>
      <c r="I23" s="111">
        <f>'ППП2-2'!I8</f>
        <v>54658.912000000004</v>
      </c>
      <c r="J23" s="111">
        <f>'ППП2-2'!J8</f>
        <v>53728.639</v>
      </c>
      <c r="K23" s="111">
        <f>SUM(H23:J23)</f>
        <v>201832.912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31.5">
      <c r="A24" s="177" t="s">
        <v>60</v>
      </c>
      <c r="B24" s="177" t="s">
        <v>63</v>
      </c>
      <c r="C24" s="7" t="s">
        <v>11</v>
      </c>
      <c r="D24" s="20">
        <v>241</v>
      </c>
      <c r="E24" s="20" t="s">
        <v>56</v>
      </c>
      <c r="F24" s="20" t="s">
        <v>179</v>
      </c>
      <c r="G24" s="20" t="s">
        <v>24</v>
      </c>
      <c r="H24" s="111">
        <f>H26</f>
        <v>6312.652999999999</v>
      </c>
      <c r="I24" s="111">
        <f>I26</f>
        <v>5865.983</v>
      </c>
      <c r="J24" s="111">
        <f>J26</f>
        <v>5865.983</v>
      </c>
      <c r="K24" s="111">
        <f>SUM(H24:J24)</f>
        <v>18044.619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>
      <c r="A25" s="177"/>
      <c r="B25" s="177"/>
      <c r="C25" s="7" t="s">
        <v>12</v>
      </c>
      <c r="D25" s="20"/>
      <c r="E25" s="20"/>
      <c r="F25" s="20"/>
      <c r="G25" s="20"/>
      <c r="H25" s="111"/>
      <c r="I25" s="111"/>
      <c r="J25" s="111"/>
      <c r="K25" s="11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31.5">
      <c r="A26" s="177"/>
      <c r="B26" s="177"/>
      <c r="C26" s="7" t="s">
        <v>53</v>
      </c>
      <c r="D26" s="20">
        <v>241</v>
      </c>
      <c r="E26" s="20" t="s">
        <v>56</v>
      </c>
      <c r="F26" s="20" t="s">
        <v>179</v>
      </c>
      <c r="G26" s="20" t="s">
        <v>24</v>
      </c>
      <c r="H26" s="111">
        <f>'ППП2-3'!I8</f>
        <v>6312.652999999999</v>
      </c>
      <c r="I26" s="111">
        <f>'ППП2-3'!J8</f>
        <v>5865.983</v>
      </c>
      <c r="J26" s="111">
        <f>'ППП2-3'!K8</f>
        <v>5865.983</v>
      </c>
      <c r="K26" s="111">
        <f>SUM(H26:J26)</f>
        <v>18044.619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31.5">
      <c r="A27" s="177" t="s">
        <v>61</v>
      </c>
      <c r="B27" s="177" t="s">
        <v>178</v>
      </c>
      <c r="C27" s="7" t="s">
        <v>13</v>
      </c>
      <c r="D27" s="20" t="s">
        <v>24</v>
      </c>
      <c r="E27" s="20" t="s">
        <v>24</v>
      </c>
      <c r="F27" s="20" t="s">
        <v>182</v>
      </c>
      <c r="G27" s="20" t="s">
        <v>24</v>
      </c>
      <c r="H27" s="111">
        <f>H29+H30</f>
        <v>139382.673</v>
      </c>
      <c r="I27" s="111">
        <f>I29+I30</f>
        <v>105384.73000000001</v>
      </c>
      <c r="J27" s="111">
        <f>J29+J30</f>
        <v>105384.73000000001</v>
      </c>
      <c r="K27" s="111">
        <f>SUM(H27:J27)</f>
        <v>350152.13300000003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>
      <c r="A28" s="280"/>
      <c r="B28" s="177"/>
      <c r="C28" s="7" t="s">
        <v>12</v>
      </c>
      <c r="D28" s="20"/>
      <c r="E28" s="20"/>
      <c r="F28" s="20"/>
      <c r="G28" s="100"/>
      <c r="H28" s="142"/>
      <c r="I28" s="142"/>
      <c r="J28" s="111"/>
      <c r="K28" s="11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>
      <c r="A29" s="280"/>
      <c r="B29" s="177"/>
      <c r="C29" s="84" t="s">
        <v>266</v>
      </c>
      <c r="D29" s="20" t="s">
        <v>267</v>
      </c>
      <c r="E29" s="20" t="s">
        <v>32</v>
      </c>
      <c r="F29" s="255" t="s">
        <v>182</v>
      </c>
      <c r="G29" s="20" t="s">
        <v>106</v>
      </c>
      <c r="H29" s="111">
        <f>'ППП2-4'!H82</f>
        <v>133.596</v>
      </c>
      <c r="I29" s="111">
        <f>'ППП2-4'!I82</f>
        <v>0</v>
      </c>
      <c r="J29" s="111">
        <f>'ППП2-4'!J82</f>
        <v>0</v>
      </c>
      <c r="K29" s="111">
        <f>SUM(H29:J29)</f>
        <v>133.596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>
      <c r="A30" s="280"/>
      <c r="B30" s="177"/>
      <c r="C30" s="7" t="s">
        <v>124</v>
      </c>
      <c r="D30" s="20">
        <v>244</v>
      </c>
      <c r="E30" s="20" t="s">
        <v>24</v>
      </c>
      <c r="F30" s="256"/>
      <c r="G30" s="20" t="s">
        <v>24</v>
      </c>
      <c r="H30" s="111">
        <f>'ППП2-4'!H83</f>
        <v>139249.07700000002</v>
      </c>
      <c r="I30" s="111">
        <f>'ППП2-4'!I83</f>
        <v>105384.73000000001</v>
      </c>
      <c r="J30" s="111">
        <f>'ППП2-4'!J83</f>
        <v>105384.73000000001</v>
      </c>
      <c r="K30" s="111">
        <f>SUM(H30:J30)</f>
        <v>350018.537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>
      <c r="A31" s="1"/>
      <c r="B31" s="1"/>
      <c r="C31" s="1"/>
      <c r="D31" s="24"/>
      <c r="E31" s="24"/>
      <c r="F31" s="24"/>
      <c r="G31" s="24"/>
      <c r="H31" s="29"/>
      <c r="I31" s="29"/>
      <c r="J31" s="29"/>
      <c r="K31" s="2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 hidden="1">
      <c r="A32" s="107" t="s">
        <v>64</v>
      </c>
      <c r="B32" s="1"/>
      <c r="C32" s="1"/>
      <c r="D32" s="24"/>
      <c r="E32" s="108"/>
      <c r="F32" s="24"/>
      <c r="G32" s="24"/>
      <c r="H32" s="29"/>
      <c r="I32" s="29"/>
      <c r="J32" s="29"/>
      <c r="K32" s="2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customHeight="1" hidden="1">
      <c r="A33" s="1"/>
      <c r="B33" s="1"/>
      <c r="C33" s="1"/>
      <c r="D33" s="24"/>
      <c r="E33" s="24" t="s">
        <v>25</v>
      </c>
      <c r="F33" s="24"/>
      <c r="G33" s="24"/>
      <c r="H33" s="29"/>
      <c r="I33" s="29"/>
      <c r="J33" s="29"/>
      <c r="K33" s="2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>
      <c r="A34" s="174"/>
      <c r="B34" s="174"/>
      <c r="C34" s="174"/>
      <c r="D34" s="24"/>
      <c r="E34" s="24"/>
      <c r="F34" s="24"/>
      <c r="G34" s="24"/>
      <c r="H34" s="29"/>
      <c r="I34" s="29"/>
      <c r="J34" s="29"/>
      <c r="K34" s="2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>
      <c r="A35" s="1"/>
      <c r="B35" s="1"/>
      <c r="C35" s="1"/>
      <c r="D35" s="24"/>
      <c r="E35" s="24"/>
      <c r="F35" s="24"/>
      <c r="G35" s="24"/>
      <c r="H35" s="141"/>
      <c r="I35" s="141"/>
      <c r="J35" s="141"/>
      <c r="K35" s="2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>
      <c r="A36" s="1"/>
      <c r="B36" s="1"/>
      <c r="C36" s="1"/>
      <c r="D36" s="24"/>
      <c r="E36" s="24"/>
      <c r="F36" s="24"/>
      <c r="G36" s="24"/>
      <c r="H36" s="141"/>
      <c r="I36" s="141"/>
      <c r="J36" s="141"/>
      <c r="K36" s="2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>
      <c r="A37" s="1"/>
      <c r="B37" s="1"/>
      <c r="C37" s="1"/>
      <c r="D37" s="24"/>
      <c r="E37" s="24"/>
      <c r="F37" s="24"/>
      <c r="G37" s="24"/>
      <c r="H37" s="29"/>
      <c r="I37" s="29"/>
      <c r="J37" s="29"/>
      <c r="K37" s="2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customHeight="1">
      <c r="A38" s="174"/>
      <c r="B38" s="174"/>
      <c r="C38" s="174"/>
      <c r="D38" s="24"/>
      <c r="E38" s="24"/>
      <c r="F38" s="24"/>
      <c r="G38" s="24"/>
      <c r="H38" s="29"/>
      <c r="I38" s="29"/>
      <c r="J38" s="29"/>
      <c r="K38" s="2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74"/>
      <c r="B39" s="174"/>
      <c r="C39" s="174"/>
      <c r="D39" s="24"/>
      <c r="E39" s="24"/>
      <c r="F39" s="24"/>
      <c r="G39" s="24"/>
      <c r="H39" s="29"/>
      <c r="I39" s="29"/>
      <c r="J39" s="29"/>
      <c r="K39" s="2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>
      <c r="A40" s="3"/>
      <c r="B40" s="1"/>
      <c r="C40" s="1"/>
      <c r="D40" s="24"/>
      <c r="E40" s="24"/>
      <c r="F40" s="24"/>
      <c r="G40" s="24"/>
      <c r="H40" s="29"/>
      <c r="I40" s="29"/>
      <c r="J40" s="29"/>
      <c r="K40" s="2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>
      <c r="A41" s="1"/>
      <c r="B41" s="1"/>
      <c r="C41" s="1"/>
      <c r="D41" s="24"/>
      <c r="E41" s="24"/>
      <c r="F41" s="24"/>
      <c r="G41" s="24"/>
      <c r="H41" s="29"/>
      <c r="I41" s="29"/>
      <c r="J41" s="29"/>
      <c r="K41" s="2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>
      <c r="A42" s="1"/>
      <c r="B42" s="1"/>
      <c r="C42" s="1"/>
      <c r="D42" s="24"/>
      <c r="E42" s="24"/>
      <c r="F42" s="24"/>
      <c r="G42" s="24"/>
      <c r="H42" s="29"/>
      <c r="I42" s="29"/>
      <c r="J42" s="29"/>
      <c r="K42" s="2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>
      <c r="A43" s="1"/>
      <c r="B43" s="1"/>
      <c r="C43" s="1"/>
      <c r="D43" s="24"/>
      <c r="E43" s="24"/>
      <c r="F43" s="24"/>
      <c r="G43" s="24"/>
      <c r="H43" s="29"/>
      <c r="I43" s="29"/>
      <c r="J43" s="29"/>
      <c r="K43" s="2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>
      <c r="A44" s="1"/>
      <c r="B44" s="1"/>
      <c r="C44" s="1"/>
      <c r="D44" s="24"/>
      <c r="E44" s="24"/>
      <c r="F44" s="24"/>
      <c r="G44" s="24"/>
      <c r="H44" s="29"/>
      <c r="I44" s="29"/>
      <c r="J44" s="29"/>
      <c r="K44" s="2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>
      <c r="A45" s="1"/>
      <c r="B45" s="1"/>
      <c r="C45" s="1"/>
      <c r="D45" s="24"/>
      <c r="E45" s="24"/>
      <c r="F45" s="24"/>
      <c r="G45" s="24"/>
      <c r="H45" s="29"/>
      <c r="I45" s="29"/>
      <c r="J45" s="29"/>
      <c r="K45" s="2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>
      <c r="A46" s="1"/>
      <c r="B46" s="1"/>
      <c r="C46" s="1"/>
      <c r="D46" s="24"/>
      <c r="E46" s="24"/>
      <c r="F46" s="24"/>
      <c r="G46" s="24"/>
      <c r="H46" s="29"/>
      <c r="I46" s="29"/>
      <c r="J46" s="29"/>
      <c r="K46" s="2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>
      <c r="A47" s="1"/>
      <c r="B47" s="1"/>
      <c r="C47" s="1"/>
      <c r="D47" s="24"/>
      <c r="E47" s="24"/>
      <c r="F47" s="24"/>
      <c r="G47" s="24"/>
      <c r="H47" s="29"/>
      <c r="I47" s="29"/>
      <c r="J47" s="29"/>
      <c r="K47" s="2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>
      <c r="A48" s="1"/>
      <c r="B48" s="1"/>
      <c r="C48" s="1"/>
      <c r="D48" s="24"/>
      <c r="E48" s="24"/>
      <c r="F48" s="24"/>
      <c r="G48" s="24"/>
      <c r="H48" s="29"/>
      <c r="I48" s="29"/>
      <c r="J48" s="29"/>
      <c r="K48" s="2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>
      <c r="A49" s="1"/>
      <c r="B49" s="1"/>
      <c r="C49" s="1"/>
      <c r="D49" s="24"/>
      <c r="E49" s="24"/>
      <c r="F49" s="24"/>
      <c r="G49" s="24"/>
      <c r="H49" s="29"/>
      <c r="I49" s="29"/>
      <c r="J49" s="29"/>
      <c r="K49" s="2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24"/>
      <c r="E50" s="24"/>
      <c r="F50" s="24"/>
      <c r="G50" s="24"/>
      <c r="H50" s="29"/>
      <c r="I50" s="29"/>
      <c r="J50" s="29"/>
      <c r="K50" s="2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4"/>
      <c r="E51" s="24"/>
      <c r="F51" s="24"/>
      <c r="G51" s="24"/>
      <c r="H51" s="29"/>
      <c r="I51" s="29"/>
      <c r="J51" s="29"/>
      <c r="K51" s="2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4"/>
      <c r="E52" s="24"/>
      <c r="F52" s="24"/>
      <c r="G52" s="24"/>
      <c r="H52" s="29"/>
      <c r="I52" s="29"/>
      <c r="J52" s="29"/>
      <c r="K52" s="2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4"/>
      <c r="E53" s="24"/>
      <c r="F53" s="24"/>
      <c r="G53" s="24"/>
      <c r="H53" s="29"/>
      <c r="I53" s="29"/>
      <c r="J53" s="29"/>
      <c r="K53" s="2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4"/>
      <c r="E54" s="24"/>
      <c r="F54" s="24"/>
      <c r="G54" s="24"/>
      <c r="H54" s="29"/>
      <c r="I54" s="29"/>
      <c r="J54" s="29"/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4"/>
      <c r="E55" s="24"/>
      <c r="F55" s="24"/>
      <c r="G55" s="24"/>
      <c r="H55" s="29"/>
      <c r="I55" s="29"/>
      <c r="J55" s="29"/>
      <c r="K55" s="2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4"/>
      <c r="E56" s="24"/>
      <c r="F56" s="24"/>
      <c r="G56" s="24"/>
      <c r="H56" s="29"/>
      <c r="I56" s="29"/>
      <c r="J56" s="29"/>
      <c r="K56" s="2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4"/>
      <c r="E57" s="24"/>
      <c r="F57" s="24"/>
      <c r="G57" s="24"/>
      <c r="H57" s="29"/>
      <c r="I57" s="29"/>
      <c r="J57" s="29"/>
      <c r="K57" s="2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4"/>
      <c r="E58" s="24"/>
      <c r="F58" s="24"/>
      <c r="G58" s="24"/>
      <c r="H58" s="29"/>
      <c r="I58" s="29"/>
      <c r="J58" s="29"/>
      <c r="K58" s="2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4"/>
      <c r="E59" s="24"/>
      <c r="F59" s="24"/>
      <c r="G59" s="24"/>
      <c r="H59" s="29"/>
      <c r="I59" s="29"/>
      <c r="J59" s="29"/>
      <c r="K59" s="2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4"/>
      <c r="E60" s="24"/>
      <c r="F60" s="24"/>
      <c r="G60" s="24"/>
      <c r="H60" s="29"/>
      <c r="I60" s="29"/>
      <c r="J60" s="29"/>
      <c r="K60" s="2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4"/>
      <c r="E61" s="24"/>
      <c r="F61" s="24"/>
      <c r="G61" s="24"/>
      <c r="H61" s="29"/>
      <c r="I61" s="29"/>
      <c r="J61" s="29"/>
      <c r="K61" s="2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4"/>
      <c r="E62" s="24"/>
      <c r="F62" s="24"/>
      <c r="G62" s="24"/>
      <c r="H62" s="29"/>
      <c r="I62" s="29"/>
      <c r="J62" s="29"/>
      <c r="K62" s="2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4"/>
      <c r="E63" s="24"/>
      <c r="F63" s="24"/>
      <c r="G63" s="24"/>
      <c r="H63" s="29"/>
      <c r="I63" s="29"/>
      <c r="J63" s="29"/>
      <c r="K63" s="2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4"/>
      <c r="E64" s="24"/>
      <c r="F64" s="24"/>
      <c r="G64" s="24"/>
      <c r="H64" s="29"/>
      <c r="I64" s="29"/>
      <c r="J64" s="29"/>
      <c r="K64" s="2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4"/>
      <c r="E65" s="24"/>
      <c r="F65" s="24"/>
      <c r="G65" s="24"/>
      <c r="H65" s="29"/>
      <c r="I65" s="29"/>
      <c r="J65" s="29"/>
      <c r="K65" s="2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4"/>
      <c r="E66" s="24"/>
      <c r="F66" s="24"/>
      <c r="G66" s="24"/>
      <c r="H66" s="29"/>
      <c r="I66" s="29"/>
      <c r="J66" s="29"/>
      <c r="K66" s="2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4"/>
      <c r="E67" s="24"/>
      <c r="F67" s="24"/>
      <c r="G67" s="24"/>
      <c r="H67" s="29"/>
      <c r="I67" s="29"/>
      <c r="J67" s="29"/>
      <c r="K67" s="2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4"/>
      <c r="E68" s="24"/>
      <c r="F68" s="24"/>
      <c r="G68" s="24"/>
      <c r="H68" s="29"/>
      <c r="I68" s="29"/>
      <c r="J68" s="29"/>
      <c r="K68" s="2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4"/>
      <c r="E69" s="24"/>
      <c r="F69" s="24"/>
      <c r="G69" s="24"/>
      <c r="H69" s="29"/>
      <c r="I69" s="29"/>
      <c r="J69" s="29"/>
      <c r="K69" s="2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4"/>
      <c r="E70" s="24"/>
      <c r="F70" s="24"/>
      <c r="G70" s="24"/>
      <c r="H70" s="29"/>
      <c r="I70" s="29"/>
      <c r="J70" s="29"/>
      <c r="K70" s="2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</sheetData>
  <sheetProtection/>
  <mergeCells count="28">
    <mergeCell ref="C11:C12"/>
    <mergeCell ref="D11:G11"/>
    <mergeCell ref="H11:K11"/>
    <mergeCell ref="H1:K1"/>
    <mergeCell ref="A4:K4"/>
    <mergeCell ref="A5:K5"/>
    <mergeCell ref="A6:K6"/>
    <mergeCell ref="A7:K7"/>
    <mergeCell ref="B13:B17"/>
    <mergeCell ref="A18:A20"/>
    <mergeCell ref="B18:B20"/>
    <mergeCell ref="A21:A23"/>
    <mergeCell ref="B21:B23"/>
    <mergeCell ref="A8:K8"/>
    <mergeCell ref="A9:K9"/>
    <mergeCell ref="C10:M10"/>
    <mergeCell ref="A11:A12"/>
    <mergeCell ref="B11:B12"/>
    <mergeCell ref="F29:F30"/>
    <mergeCell ref="A39:C39"/>
    <mergeCell ref="H2:K2"/>
    <mergeCell ref="A34:C34"/>
    <mergeCell ref="A38:C38"/>
    <mergeCell ref="A24:A26"/>
    <mergeCell ref="B24:B26"/>
    <mergeCell ref="A27:A30"/>
    <mergeCell ref="B27:B30"/>
    <mergeCell ref="A13:A17"/>
  </mergeCell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4"/>
  <sheetViews>
    <sheetView tabSelected="1" view="pageBreakPreview" zoomScale="75" zoomScaleSheetLayoutView="75" workbookViewId="0" topLeftCell="A1">
      <selection activeCell="D13" sqref="D13"/>
    </sheetView>
  </sheetViews>
  <sheetFormatPr defaultColWidth="9.140625" defaultRowHeight="12.75"/>
  <cols>
    <col min="1" max="1" width="31.421875" style="1" customWidth="1"/>
    <col min="2" max="2" width="38.7109375" style="1" customWidth="1"/>
    <col min="3" max="3" width="43.140625" style="1" customWidth="1"/>
    <col min="4" max="4" width="14.8515625" style="29" customWidth="1"/>
    <col min="5" max="6" width="12.421875" style="29" customWidth="1"/>
    <col min="7" max="7" width="15.8515625" style="29" customWidth="1"/>
    <col min="8" max="16384" width="9.140625" style="1" customWidth="1"/>
  </cols>
  <sheetData>
    <row r="1" spans="4:9" ht="15.75">
      <c r="D1" s="279" t="s">
        <v>262</v>
      </c>
      <c r="E1" s="279"/>
      <c r="F1" s="279"/>
      <c r="G1" s="279"/>
      <c r="H1" s="6"/>
      <c r="I1" s="6"/>
    </row>
    <row r="2" spans="4:9" ht="34.5" customHeight="1">
      <c r="D2" s="279" t="s">
        <v>176</v>
      </c>
      <c r="E2" s="279"/>
      <c r="F2" s="279"/>
      <c r="G2" s="279"/>
      <c r="H2" s="6"/>
      <c r="I2" s="6"/>
    </row>
    <row r="3" spans="4:9" ht="15.75">
      <c r="D3" s="109"/>
      <c r="E3" s="109"/>
      <c r="F3" s="109"/>
      <c r="G3" s="109"/>
      <c r="H3" s="6"/>
      <c r="I3" s="6"/>
    </row>
    <row r="4" spans="1:7" ht="18.75">
      <c r="A4" s="281" t="s">
        <v>86</v>
      </c>
      <c r="B4" s="281"/>
      <c r="C4" s="281"/>
      <c r="D4" s="281"/>
      <c r="E4" s="281"/>
      <c r="F4" s="281"/>
      <c r="G4" s="281"/>
    </row>
    <row r="5" spans="1:7" ht="18.75">
      <c r="A5" s="281" t="s">
        <v>92</v>
      </c>
      <c r="B5" s="281"/>
      <c r="C5" s="281"/>
      <c r="D5" s="281"/>
      <c r="E5" s="281"/>
      <c r="F5" s="281"/>
      <c r="G5" s="281"/>
    </row>
    <row r="6" spans="1:7" ht="18.75">
      <c r="A6" s="281" t="s">
        <v>93</v>
      </c>
      <c r="B6" s="281"/>
      <c r="C6" s="281"/>
      <c r="D6" s="281"/>
      <c r="E6" s="281"/>
      <c r="F6" s="281"/>
      <c r="G6" s="281"/>
    </row>
    <row r="7" spans="1:7" ht="18.75">
      <c r="A7" s="281" t="s">
        <v>94</v>
      </c>
      <c r="B7" s="281"/>
      <c r="C7" s="281"/>
      <c r="D7" s="281"/>
      <c r="E7" s="281"/>
      <c r="F7" s="281"/>
      <c r="G7" s="281"/>
    </row>
    <row r="8" spans="1:7" ht="18.75">
      <c r="A8" s="281" t="s">
        <v>95</v>
      </c>
      <c r="B8" s="281"/>
      <c r="C8" s="281"/>
      <c r="D8" s="281"/>
      <c r="E8" s="281"/>
      <c r="F8" s="281"/>
      <c r="G8" s="281"/>
    </row>
    <row r="9" spans="1:7" ht="18.75">
      <c r="A9" s="281" t="s">
        <v>96</v>
      </c>
      <c r="B9" s="281"/>
      <c r="C9" s="281"/>
      <c r="D9" s="281"/>
      <c r="E9" s="281"/>
      <c r="F9" s="281"/>
      <c r="G9" s="281"/>
    </row>
    <row r="11" spans="1:7" ht="15.75">
      <c r="A11" s="177" t="s">
        <v>8</v>
      </c>
      <c r="B11" s="177" t="s">
        <v>9</v>
      </c>
      <c r="C11" s="177" t="s">
        <v>20</v>
      </c>
      <c r="D11" s="287"/>
      <c r="E11" s="287"/>
      <c r="F11" s="287"/>
      <c r="G11" s="287"/>
    </row>
    <row r="12" spans="1:7" ht="31.5">
      <c r="A12" s="177"/>
      <c r="B12" s="177"/>
      <c r="C12" s="177"/>
      <c r="D12" s="171" t="s">
        <v>114</v>
      </c>
      <c r="E12" s="171" t="s">
        <v>264</v>
      </c>
      <c r="F12" s="171" t="s">
        <v>304</v>
      </c>
      <c r="G12" s="43" t="s">
        <v>305</v>
      </c>
    </row>
    <row r="13" spans="1:7" s="16" customFormat="1" ht="15.75">
      <c r="A13" s="177" t="s">
        <v>10</v>
      </c>
      <c r="B13" s="177" t="s">
        <v>177</v>
      </c>
      <c r="C13" s="18" t="s">
        <v>17</v>
      </c>
      <c r="D13" s="110">
        <f>SUM(D14:D19)</f>
        <v>325119.217</v>
      </c>
      <c r="E13" s="110">
        <f>SUM(E14:E19)</f>
        <v>219924.789</v>
      </c>
      <c r="F13" s="110">
        <f>SUM(F14:F19)</f>
        <v>218994.516</v>
      </c>
      <c r="G13" s="110">
        <f>SUM(D13:F13)</f>
        <v>764038.5220000001</v>
      </c>
    </row>
    <row r="14" spans="1:7" ht="15.75">
      <c r="A14" s="177"/>
      <c r="B14" s="177"/>
      <c r="C14" s="7" t="s">
        <v>18</v>
      </c>
      <c r="D14" s="111"/>
      <c r="E14" s="111"/>
      <c r="F14" s="110"/>
      <c r="G14" s="111"/>
    </row>
    <row r="15" spans="1:7" ht="15.75">
      <c r="A15" s="177"/>
      <c r="B15" s="177"/>
      <c r="C15" s="7" t="s">
        <v>19</v>
      </c>
      <c r="D15" s="111">
        <f>D21+D27+D33</f>
        <v>1036.7440000000001</v>
      </c>
      <c r="E15" s="111">
        <f aca="true" t="shared" si="0" ref="D15:F19">E21+E27+E33</f>
        <v>660.493</v>
      </c>
      <c r="F15" s="111">
        <f t="shared" si="0"/>
        <v>0</v>
      </c>
      <c r="G15" s="110">
        <f aca="true" t="shared" si="1" ref="G15:G38">SUM(D15:F15)</f>
        <v>1697.237</v>
      </c>
    </row>
    <row r="16" spans="1:7" ht="15.75">
      <c r="A16" s="177"/>
      <c r="B16" s="177"/>
      <c r="C16" s="7" t="s">
        <v>22</v>
      </c>
      <c r="D16" s="111">
        <f t="shared" si="0"/>
        <v>5941.455999999999</v>
      </c>
      <c r="E16" s="111">
        <f t="shared" si="0"/>
        <v>973.28</v>
      </c>
      <c r="F16" s="111">
        <f t="shared" si="0"/>
        <v>703.5</v>
      </c>
      <c r="G16" s="110">
        <f t="shared" si="1"/>
        <v>7618.235999999999</v>
      </c>
    </row>
    <row r="17" spans="1:7" ht="15.75">
      <c r="A17" s="177"/>
      <c r="B17" s="177"/>
      <c r="C17" s="7" t="s">
        <v>23</v>
      </c>
      <c r="D17" s="111">
        <f>D23+D29+D35</f>
        <v>239032.982</v>
      </c>
      <c r="E17" s="111">
        <f t="shared" si="0"/>
        <v>218291.016</v>
      </c>
      <c r="F17" s="111">
        <f t="shared" si="0"/>
        <v>218291.016</v>
      </c>
      <c r="G17" s="110">
        <f t="shared" si="1"/>
        <v>675615.014</v>
      </c>
    </row>
    <row r="18" spans="1:7" ht="47.25">
      <c r="A18" s="177"/>
      <c r="B18" s="177"/>
      <c r="C18" s="7" t="s">
        <v>298</v>
      </c>
      <c r="D18" s="111">
        <f t="shared" si="0"/>
        <v>79108.035</v>
      </c>
      <c r="E18" s="111">
        <f t="shared" si="0"/>
        <v>0</v>
      </c>
      <c r="F18" s="111">
        <f t="shared" si="0"/>
        <v>0</v>
      </c>
      <c r="G18" s="110">
        <f t="shared" si="1"/>
        <v>79108.035</v>
      </c>
    </row>
    <row r="19" spans="1:7" ht="15.75">
      <c r="A19" s="177"/>
      <c r="B19" s="177"/>
      <c r="C19" s="7" t="s">
        <v>21</v>
      </c>
      <c r="D19" s="111">
        <f t="shared" si="0"/>
        <v>0</v>
      </c>
      <c r="E19" s="111">
        <f t="shared" si="0"/>
        <v>0</v>
      </c>
      <c r="F19" s="111">
        <f t="shared" si="0"/>
        <v>0</v>
      </c>
      <c r="G19" s="110">
        <f t="shared" si="1"/>
        <v>0</v>
      </c>
    </row>
    <row r="20" spans="1:7" s="16" customFormat="1" ht="15.75">
      <c r="A20" s="177"/>
      <c r="B20" s="177"/>
      <c r="C20" s="18" t="s">
        <v>53</v>
      </c>
      <c r="D20" s="110">
        <f>SUM(D21:D25)</f>
        <v>6312.652999999999</v>
      </c>
      <c r="E20" s="110">
        <f>SUM(E21:E25)</f>
        <v>5865.983</v>
      </c>
      <c r="F20" s="110">
        <f>SUM(F21:F25)</f>
        <v>5865.983</v>
      </c>
      <c r="G20" s="110">
        <f t="shared" si="1"/>
        <v>18044.619</v>
      </c>
    </row>
    <row r="21" spans="1:7" ht="15.75">
      <c r="A21" s="177"/>
      <c r="B21" s="177"/>
      <c r="C21" s="7" t="s">
        <v>19</v>
      </c>
      <c r="D21" s="111">
        <f aca="true" t="shared" si="2" ref="D21:F25">D57</f>
        <v>0</v>
      </c>
      <c r="E21" s="111">
        <f t="shared" si="2"/>
        <v>0</v>
      </c>
      <c r="F21" s="111">
        <f t="shared" si="2"/>
        <v>0</v>
      </c>
      <c r="G21" s="110">
        <f t="shared" si="1"/>
        <v>0</v>
      </c>
    </row>
    <row r="22" spans="1:7" ht="15.75">
      <c r="A22" s="177"/>
      <c r="B22" s="177"/>
      <c r="C22" s="7" t="s">
        <v>22</v>
      </c>
      <c r="D22" s="111">
        <f t="shared" si="2"/>
        <v>376.4</v>
      </c>
      <c r="E22" s="111">
        <f t="shared" si="2"/>
        <v>338.1</v>
      </c>
      <c r="F22" s="111">
        <f t="shared" si="2"/>
        <v>338.1</v>
      </c>
      <c r="G22" s="110">
        <f t="shared" si="1"/>
        <v>1052.6</v>
      </c>
    </row>
    <row r="23" spans="1:7" ht="15.75">
      <c r="A23" s="177"/>
      <c r="B23" s="177"/>
      <c r="C23" s="7" t="s">
        <v>23</v>
      </c>
      <c r="D23" s="111">
        <f t="shared" si="2"/>
        <v>5936.253</v>
      </c>
      <c r="E23" s="111">
        <f t="shared" si="2"/>
        <v>5527.883</v>
      </c>
      <c r="F23" s="111">
        <f t="shared" si="2"/>
        <v>5527.883</v>
      </c>
      <c r="G23" s="110">
        <f t="shared" si="1"/>
        <v>16992.019</v>
      </c>
    </row>
    <row r="24" spans="1:7" ht="47.25">
      <c r="A24" s="177"/>
      <c r="B24" s="177"/>
      <c r="C24" s="7" t="s">
        <v>298</v>
      </c>
      <c r="D24" s="111">
        <f t="shared" si="2"/>
        <v>0</v>
      </c>
      <c r="E24" s="111">
        <f t="shared" si="2"/>
        <v>0</v>
      </c>
      <c r="F24" s="111">
        <f t="shared" si="2"/>
        <v>0</v>
      </c>
      <c r="G24" s="110">
        <f t="shared" si="1"/>
        <v>0</v>
      </c>
    </row>
    <row r="25" spans="1:7" ht="15.75">
      <c r="A25" s="177"/>
      <c r="B25" s="177"/>
      <c r="C25" s="7" t="s">
        <v>21</v>
      </c>
      <c r="D25" s="111">
        <f t="shared" si="2"/>
        <v>0</v>
      </c>
      <c r="E25" s="111">
        <f t="shared" si="2"/>
        <v>0</v>
      </c>
      <c r="F25" s="111">
        <f t="shared" si="2"/>
        <v>0</v>
      </c>
      <c r="G25" s="110">
        <f t="shared" si="1"/>
        <v>0</v>
      </c>
    </row>
    <row r="26" spans="1:7" s="16" customFormat="1" ht="15.75">
      <c r="A26" s="177"/>
      <c r="B26" s="177"/>
      <c r="C26" s="18" t="s">
        <v>266</v>
      </c>
      <c r="D26" s="110">
        <f>SUM(D27:D31)</f>
        <v>133.596</v>
      </c>
      <c r="E26" s="110">
        <f>SUM(E27:E31)</f>
        <v>0</v>
      </c>
      <c r="F26" s="110">
        <f>SUM(F27:F31)</f>
        <v>0</v>
      </c>
      <c r="G26" s="110">
        <f t="shared" si="1"/>
        <v>133.596</v>
      </c>
    </row>
    <row r="27" spans="1:7" ht="15.75">
      <c r="A27" s="177"/>
      <c r="B27" s="177"/>
      <c r="C27" s="7" t="s">
        <v>19</v>
      </c>
      <c r="D27" s="111">
        <f aca="true" t="shared" si="3" ref="D27:F31">D65</f>
        <v>0</v>
      </c>
      <c r="E27" s="111">
        <f t="shared" si="3"/>
        <v>0</v>
      </c>
      <c r="F27" s="111">
        <f t="shared" si="3"/>
        <v>0</v>
      </c>
      <c r="G27" s="110">
        <f t="shared" si="1"/>
        <v>0</v>
      </c>
    </row>
    <row r="28" spans="1:7" ht="15.75">
      <c r="A28" s="177"/>
      <c r="B28" s="177"/>
      <c r="C28" s="7" t="s">
        <v>22</v>
      </c>
      <c r="D28" s="111">
        <f t="shared" si="3"/>
        <v>0</v>
      </c>
      <c r="E28" s="111">
        <f t="shared" si="3"/>
        <v>0</v>
      </c>
      <c r="F28" s="111">
        <f t="shared" si="3"/>
        <v>0</v>
      </c>
      <c r="G28" s="110">
        <f t="shared" si="1"/>
        <v>0</v>
      </c>
    </row>
    <row r="29" spans="1:7" ht="15.75">
      <c r="A29" s="177"/>
      <c r="B29" s="177"/>
      <c r="C29" s="7" t="s">
        <v>23</v>
      </c>
      <c r="D29" s="111">
        <f t="shared" si="3"/>
        <v>133.596</v>
      </c>
      <c r="E29" s="111">
        <f t="shared" si="3"/>
        <v>0</v>
      </c>
      <c r="F29" s="111">
        <f t="shared" si="3"/>
        <v>0</v>
      </c>
      <c r="G29" s="110">
        <f t="shared" si="1"/>
        <v>133.596</v>
      </c>
    </row>
    <row r="30" spans="1:7" ht="47.25">
      <c r="A30" s="177"/>
      <c r="B30" s="177"/>
      <c r="C30" s="7" t="s">
        <v>298</v>
      </c>
      <c r="D30" s="111">
        <f t="shared" si="3"/>
        <v>0</v>
      </c>
      <c r="E30" s="111">
        <f t="shared" si="3"/>
        <v>0</v>
      </c>
      <c r="F30" s="111">
        <f t="shared" si="3"/>
        <v>0</v>
      </c>
      <c r="G30" s="110">
        <f t="shared" si="1"/>
        <v>0</v>
      </c>
    </row>
    <row r="31" spans="1:7" ht="15.75">
      <c r="A31" s="177"/>
      <c r="B31" s="177"/>
      <c r="C31" s="7" t="s">
        <v>21</v>
      </c>
      <c r="D31" s="111">
        <f t="shared" si="3"/>
        <v>0</v>
      </c>
      <c r="E31" s="111">
        <f t="shared" si="3"/>
        <v>0</v>
      </c>
      <c r="F31" s="111">
        <f t="shared" si="3"/>
        <v>0</v>
      </c>
      <c r="G31" s="110">
        <f t="shared" si="1"/>
        <v>0</v>
      </c>
    </row>
    <row r="32" spans="1:7" s="16" customFormat="1" ht="15.75">
      <c r="A32" s="177"/>
      <c r="B32" s="177"/>
      <c r="C32" s="18" t="s">
        <v>124</v>
      </c>
      <c r="D32" s="110">
        <f>SUM(D33:D37)</f>
        <v>318672.968</v>
      </c>
      <c r="E32" s="110">
        <f>SUM(E33:E37)</f>
        <v>214058.806</v>
      </c>
      <c r="F32" s="110">
        <f>SUM(F33:F37)</f>
        <v>213128.533</v>
      </c>
      <c r="G32" s="110">
        <f t="shared" si="1"/>
        <v>745860.307</v>
      </c>
    </row>
    <row r="33" spans="1:7" ht="15.75">
      <c r="A33" s="177"/>
      <c r="B33" s="177"/>
      <c r="C33" s="7" t="s">
        <v>19</v>
      </c>
      <c r="D33" s="111">
        <f>D41+D49+D71</f>
        <v>1036.7440000000001</v>
      </c>
      <c r="E33" s="111">
        <f aca="true" t="shared" si="4" ref="D33:F37">E41+E49+E71</f>
        <v>660.493</v>
      </c>
      <c r="F33" s="111">
        <f t="shared" si="4"/>
        <v>0</v>
      </c>
      <c r="G33" s="110">
        <f t="shared" si="1"/>
        <v>1697.237</v>
      </c>
    </row>
    <row r="34" spans="1:7" ht="15.75">
      <c r="A34" s="177"/>
      <c r="B34" s="177"/>
      <c r="C34" s="7" t="s">
        <v>22</v>
      </c>
      <c r="D34" s="111">
        <f t="shared" si="4"/>
        <v>5565.056</v>
      </c>
      <c r="E34" s="111">
        <f t="shared" si="4"/>
        <v>635.18</v>
      </c>
      <c r="F34" s="111">
        <f t="shared" si="4"/>
        <v>365.4</v>
      </c>
      <c r="G34" s="110">
        <f t="shared" si="1"/>
        <v>6565.6359999999995</v>
      </c>
    </row>
    <row r="35" spans="1:7" ht="15.75">
      <c r="A35" s="177"/>
      <c r="B35" s="177"/>
      <c r="C35" s="7" t="s">
        <v>23</v>
      </c>
      <c r="D35" s="111">
        <f>D43+D51+D73</f>
        <v>232963.133</v>
      </c>
      <c r="E35" s="111">
        <f t="shared" si="4"/>
        <v>212763.133</v>
      </c>
      <c r="F35" s="111">
        <f t="shared" si="4"/>
        <v>212763.133</v>
      </c>
      <c r="G35" s="110">
        <f t="shared" si="1"/>
        <v>658489.399</v>
      </c>
    </row>
    <row r="36" spans="1:7" ht="47.25">
      <c r="A36" s="177"/>
      <c r="B36" s="177"/>
      <c r="C36" s="7" t="s">
        <v>298</v>
      </c>
      <c r="D36" s="111">
        <f t="shared" si="4"/>
        <v>79108.035</v>
      </c>
      <c r="E36" s="111">
        <f t="shared" si="4"/>
        <v>0</v>
      </c>
      <c r="F36" s="111">
        <f t="shared" si="4"/>
        <v>0</v>
      </c>
      <c r="G36" s="110">
        <f t="shared" si="1"/>
        <v>79108.035</v>
      </c>
    </row>
    <row r="37" spans="1:7" ht="15.75">
      <c r="A37" s="177"/>
      <c r="B37" s="177"/>
      <c r="C37" s="7" t="s">
        <v>21</v>
      </c>
      <c r="D37" s="111">
        <f t="shared" si="4"/>
        <v>0</v>
      </c>
      <c r="E37" s="111">
        <f t="shared" si="4"/>
        <v>0</v>
      </c>
      <c r="F37" s="111">
        <f t="shared" si="4"/>
        <v>0</v>
      </c>
      <c r="G37" s="110">
        <f t="shared" si="1"/>
        <v>0</v>
      </c>
    </row>
    <row r="38" spans="1:7" ht="15.75">
      <c r="A38" s="177" t="s">
        <v>16</v>
      </c>
      <c r="B38" s="177" t="s">
        <v>58</v>
      </c>
      <c r="C38" s="18" t="s">
        <v>17</v>
      </c>
      <c r="D38" s="110">
        <f>D40</f>
        <v>85978.53</v>
      </c>
      <c r="E38" s="110">
        <f>E40</f>
        <v>54015.164000000004</v>
      </c>
      <c r="F38" s="110">
        <f>F40</f>
        <v>54015.164000000004</v>
      </c>
      <c r="G38" s="110">
        <f t="shared" si="1"/>
        <v>194008.858</v>
      </c>
    </row>
    <row r="39" spans="1:7" ht="15.75">
      <c r="A39" s="177"/>
      <c r="B39" s="177"/>
      <c r="C39" s="7" t="s">
        <v>18</v>
      </c>
      <c r="D39" s="111"/>
      <c r="E39" s="111"/>
      <c r="F39" s="110"/>
      <c r="G39" s="110"/>
    </row>
    <row r="40" spans="1:7" ht="15.75">
      <c r="A40" s="177"/>
      <c r="B40" s="177"/>
      <c r="C40" s="18" t="s">
        <v>124</v>
      </c>
      <c r="D40" s="110">
        <f>SUM(D41:D45)</f>
        <v>85978.53</v>
      </c>
      <c r="E40" s="110">
        <f>SUM(E41:E45)</f>
        <v>54015.164000000004</v>
      </c>
      <c r="F40" s="110">
        <f>SUM(F41:F43)</f>
        <v>54015.164000000004</v>
      </c>
      <c r="G40" s="110">
        <f aca="true" t="shared" si="5" ref="G40:G46">SUM(D40:F40)</f>
        <v>194008.858</v>
      </c>
    </row>
    <row r="41" spans="1:7" ht="15.75">
      <c r="A41" s="177"/>
      <c r="B41" s="177"/>
      <c r="C41" s="7" t="s">
        <v>19</v>
      </c>
      <c r="D41" s="111">
        <v>0</v>
      </c>
      <c r="E41" s="111">
        <v>0</v>
      </c>
      <c r="F41" s="111">
        <v>0</v>
      </c>
      <c r="G41" s="110">
        <f t="shared" si="5"/>
        <v>0</v>
      </c>
    </row>
    <row r="42" spans="1:7" ht="15.75">
      <c r="A42" s="177"/>
      <c r="B42" s="177"/>
      <c r="C42" s="7" t="s">
        <v>22</v>
      </c>
      <c r="D42" s="111">
        <v>365.4</v>
      </c>
      <c r="E42" s="111">
        <v>365.4</v>
      </c>
      <c r="F42" s="111">
        <v>365.4</v>
      </c>
      <c r="G42" s="110">
        <f t="shared" si="5"/>
        <v>1096.1999999999998</v>
      </c>
    </row>
    <row r="43" spans="1:7" ht="15.75">
      <c r="A43" s="177"/>
      <c r="B43" s="177"/>
      <c r="C43" s="7" t="s">
        <v>23</v>
      </c>
      <c r="D43" s="111">
        <v>54249.764</v>
      </c>
      <c r="E43" s="111">
        <v>53649.764</v>
      </c>
      <c r="F43" s="111">
        <v>53649.764</v>
      </c>
      <c r="G43" s="110">
        <f t="shared" si="5"/>
        <v>161549.29200000002</v>
      </c>
    </row>
    <row r="44" spans="1:7" ht="47.25">
      <c r="A44" s="177"/>
      <c r="B44" s="177"/>
      <c r="C44" s="7" t="s">
        <v>298</v>
      </c>
      <c r="D44" s="111">
        <v>31363.366</v>
      </c>
      <c r="E44" s="111">
        <v>0</v>
      </c>
      <c r="F44" s="111">
        <v>0</v>
      </c>
      <c r="G44" s="110">
        <f t="shared" si="5"/>
        <v>31363.366</v>
      </c>
    </row>
    <row r="45" spans="1:7" ht="15.75">
      <c r="A45" s="177"/>
      <c r="B45" s="177"/>
      <c r="C45" s="7" t="s">
        <v>21</v>
      </c>
      <c r="D45" s="111">
        <v>0</v>
      </c>
      <c r="E45" s="111">
        <v>0</v>
      </c>
      <c r="F45" s="111">
        <v>0</v>
      </c>
      <c r="G45" s="110">
        <f t="shared" si="5"/>
        <v>0</v>
      </c>
    </row>
    <row r="46" spans="1:7" ht="15.75">
      <c r="A46" s="177" t="s">
        <v>59</v>
      </c>
      <c r="B46" s="177" t="s">
        <v>62</v>
      </c>
      <c r="C46" s="18" t="s">
        <v>17</v>
      </c>
      <c r="D46" s="110">
        <f>D48</f>
        <v>93445.361</v>
      </c>
      <c r="E46" s="110">
        <f>E48</f>
        <v>54658.912000000004</v>
      </c>
      <c r="F46" s="110">
        <f>F48</f>
        <v>53728.639</v>
      </c>
      <c r="G46" s="110">
        <f t="shared" si="5"/>
        <v>201832.912</v>
      </c>
    </row>
    <row r="47" spans="1:7" ht="15.75">
      <c r="A47" s="177"/>
      <c r="B47" s="177"/>
      <c r="C47" s="7" t="s">
        <v>18</v>
      </c>
      <c r="D47" s="111"/>
      <c r="E47" s="111"/>
      <c r="F47" s="110"/>
      <c r="G47" s="110"/>
    </row>
    <row r="48" spans="1:7" ht="15.75">
      <c r="A48" s="177"/>
      <c r="B48" s="177"/>
      <c r="C48" s="18" t="s">
        <v>124</v>
      </c>
      <c r="D48" s="110">
        <f>SUM(D49:D53)</f>
        <v>93445.361</v>
      </c>
      <c r="E48" s="110">
        <f>SUM(E49:E53)</f>
        <v>54658.912000000004</v>
      </c>
      <c r="F48" s="110">
        <f>SUM(F49:F51)</f>
        <v>53728.639</v>
      </c>
      <c r="G48" s="110">
        <f aca="true" t="shared" si="6" ref="G48:G54">SUM(D48:F48)</f>
        <v>201832.912</v>
      </c>
    </row>
    <row r="49" spans="1:7" ht="15.75">
      <c r="A49" s="177"/>
      <c r="B49" s="177"/>
      <c r="C49" s="7" t="s">
        <v>19</v>
      </c>
      <c r="D49" s="111">
        <v>776.625</v>
      </c>
      <c r="E49" s="111">
        <v>660.493</v>
      </c>
      <c r="F49" s="111">
        <v>0</v>
      </c>
      <c r="G49" s="110">
        <f t="shared" si="6"/>
        <v>1437.118</v>
      </c>
    </row>
    <row r="50" spans="1:7" ht="15.75">
      <c r="A50" s="177"/>
      <c r="B50" s="177"/>
      <c r="C50" s="7" t="s">
        <v>22</v>
      </c>
      <c r="D50" s="111">
        <v>398.875</v>
      </c>
      <c r="E50" s="111">
        <v>269.78</v>
      </c>
      <c r="F50" s="111">
        <v>0</v>
      </c>
      <c r="G50" s="110">
        <f t="shared" si="6"/>
        <v>668.655</v>
      </c>
    </row>
    <row r="51" spans="1:7" ht="15.75">
      <c r="A51" s="177"/>
      <c r="B51" s="177"/>
      <c r="C51" s="7" t="s">
        <v>23</v>
      </c>
      <c r="D51" s="111">
        <v>53728.639</v>
      </c>
      <c r="E51" s="111">
        <v>53728.639</v>
      </c>
      <c r="F51" s="111">
        <v>53728.639</v>
      </c>
      <c r="G51" s="110">
        <f t="shared" si="6"/>
        <v>161185.91700000002</v>
      </c>
    </row>
    <row r="52" spans="1:7" ht="47.25">
      <c r="A52" s="177"/>
      <c r="B52" s="177"/>
      <c r="C52" s="7" t="s">
        <v>298</v>
      </c>
      <c r="D52" s="111">
        <v>38541.222</v>
      </c>
      <c r="E52" s="111">
        <v>0</v>
      </c>
      <c r="F52" s="111">
        <v>0</v>
      </c>
      <c r="G52" s="110">
        <f t="shared" si="6"/>
        <v>38541.222</v>
      </c>
    </row>
    <row r="53" spans="1:7" ht="15.75">
      <c r="A53" s="177"/>
      <c r="B53" s="177"/>
      <c r="C53" s="7" t="s">
        <v>21</v>
      </c>
      <c r="D53" s="111">
        <v>0</v>
      </c>
      <c r="E53" s="111">
        <v>0</v>
      </c>
      <c r="F53" s="111">
        <v>0</v>
      </c>
      <c r="G53" s="110">
        <f t="shared" si="6"/>
        <v>0</v>
      </c>
    </row>
    <row r="54" spans="1:7" ht="15.75">
      <c r="A54" s="177" t="s">
        <v>60</v>
      </c>
      <c r="B54" s="177" t="s">
        <v>63</v>
      </c>
      <c r="C54" s="18" t="s">
        <v>17</v>
      </c>
      <c r="D54" s="110">
        <f>D56</f>
        <v>6312.652999999999</v>
      </c>
      <c r="E54" s="110">
        <f>E56</f>
        <v>5865.983</v>
      </c>
      <c r="F54" s="110">
        <f>E54</f>
        <v>5865.983</v>
      </c>
      <c r="G54" s="110">
        <f t="shared" si="6"/>
        <v>18044.619</v>
      </c>
    </row>
    <row r="55" spans="1:7" ht="15.75">
      <c r="A55" s="177"/>
      <c r="B55" s="177"/>
      <c r="C55" s="7" t="s">
        <v>18</v>
      </c>
      <c r="D55" s="111"/>
      <c r="E55" s="111"/>
      <c r="F55" s="110"/>
      <c r="G55" s="110"/>
    </row>
    <row r="56" spans="1:7" ht="15.75">
      <c r="A56" s="177"/>
      <c r="B56" s="177"/>
      <c r="C56" s="18" t="s">
        <v>53</v>
      </c>
      <c r="D56" s="110">
        <f>SUM(D57:D61)</f>
        <v>6312.652999999999</v>
      </c>
      <c r="E56" s="110">
        <f>SUM(E57:E61)</f>
        <v>5865.983</v>
      </c>
      <c r="F56" s="110">
        <f>E56</f>
        <v>5865.983</v>
      </c>
      <c r="G56" s="110">
        <f aca="true" t="shared" si="7" ref="G56:G62">SUM(D56:F56)</f>
        <v>18044.619</v>
      </c>
    </row>
    <row r="57" spans="1:7" ht="15.75">
      <c r="A57" s="177"/>
      <c r="B57" s="177"/>
      <c r="C57" s="7" t="s">
        <v>19</v>
      </c>
      <c r="D57" s="111">
        <v>0</v>
      </c>
      <c r="E57" s="111">
        <v>0</v>
      </c>
      <c r="F57" s="111">
        <v>0</v>
      </c>
      <c r="G57" s="110">
        <f t="shared" si="7"/>
        <v>0</v>
      </c>
    </row>
    <row r="58" spans="1:7" ht="15.75">
      <c r="A58" s="177"/>
      <c r="B58" s="177"/>
      <c r="C58" s="7" t="s">
        <v>22</v>
      </c>
      <c r="D58" s="111">
        <v>376.4</v>
      </c>
      <c r="E58" s="111">
        <v>338.1</v>
      </c>
      <c r="F58" s="111">
        <v>338.1</v>
      </c>
      <c r="G58" s="110">
        <f t="shared" si="7"/>
        <v>1052.6</v>
      </c>
    </row>
    <row r="59" spans="1:7" ht="15.75">
      <c r="A59" s="177"/>
      <c r="B59" s="177"/>
      <c r="C59" s="7" t="s">
        <v>23</v>
      </c>
      <c r="D59" s="111">
        <f>4559.334+1376.919</f>
        <v>5936.253</v>
      </c>
      <c r="E59" s="111">
        <v>5527.883</v>
      </c>
      <c r="F59" s="111">
        <v>5527.883</v>
      </c>
      <c r="G59" s="110">
        <f t="shared" si="7"/>
        <v>16992.019</v>
      </c>
    </row>
    <row r="60" spans="1:7" ht="47.25">
      <c r="A60" s="177"/>
      <c r="B60" s="177"/>
      <c r="C60" s="7" t="s">
        <v>298</v>
      </c>
      <c r="D60" s="111">
        <v>0</v>
      </c>
      <c r="E60" s="111">
        <v>0</v>
      </c>
      <c r="F60" s="111">
        <v>0</v>
      </c>
      <c r="G60" s="110">
        <f t="shared" si="7"/>
        <v>0</v>
      </c>
    </row>
    <row r="61" spans="1:7" ht="15.75">
      <c r="A61" s="177"/>
      <c r="B61" s="177"/>
      <c r="C61" s="7" t="s">
        <v>21</v>
      </c>
      <c r="D61" s="111">
        <v>0</v>
      </c>
      <c r="E61" s="111">
        <v>0</v>
      </c>
      <c r="F61" s="111">
        <v>0</v>
      </c>
      <c r="G61" s="110">
        <f t="shared" si="7"/>
        <v>0</v>
      </c>
    </row>
    <row r="62" spans="1:7" ht="15.75">
      <c r="A62" s="177" t="s">
        <v>61</v>
      </c>
      <c r="B62" s="177" t="s">
        <v>178</v>
      </c>
      <c r="C62" s="18" t="s">
        <v>17</v>
      </c>
      <c r="D62" s="110">
        <f>D64+D70</f>
        <v>139382.67299999998</v>
      </c>
      <c r="E62" s="110">
        <f>E64+E70</f>
        <v>105384.73</v>
      </c>
      <c r="F62" s="110">
        <f>F64+F70</f>
        <v>105384.73</v>
      </c>
      <c r="G62" s="110">
        <f t="shared" si="7"/>
        <v>350152.133</v>
      </c>
    </row>
    <row r="63" spans="1:7" ht="15.75">
      <c r="A63" s="177"/>
      <c r="B63" s="177"/>
      <c r="C63" s="7" t="s">
        <v>18</v>
      </c>
      <c r="D63" s="111"/>
      <c r="E63" s="111"/>
      <c r="F63" s="110"/>
      <c r="G63" s="110"/>
    </row>
    <row r="64" spans="1:7" ht="15.75">
      <c r="A64" s="177"/>
      <c r="B64" s="177"/>
      <c r="C64" s="18" t="s">
        <v>266</v>
      </c>
      <c r="D64" s="110">
        <f>SUM(D65:D69)</f>
        <v>133.596</v>
      </c>
      <c r="E64" s="110">
        <f>SUM(E65:E69)</f>
        <v>0</v>
      </c>
      <c r="F64" s="110">
        <f>SUM(F65:F69)</f>
        <v>0</v>
      </c>
      <c r="G64" s="110">
        <f aca="true" t="shared" si="8" ref="G64:G75">SUM(D64:F64)</f>
        <v>133.596</v>
      </c>
    </row>
    <row r="65" spans="1:7" ht="15.75">
      <c r="A65" s="177"/>
      <c r="B65" s="177"/>
      <c r="C65" s="7" t="s">
        <v>19</v>
      </c>
      <c r="D65" s="111">
        <v>0</v>
      </c>
      <c r="E65" s="111">
        <v>0</v>
      </c>
      <c r="F65" s="111">
        <v>0</v>
      </c>
      <c r="G65" s="110">
        <f t="shared" si="8"/>
        <v>0</v>
      </c>
    </row>
    <row r="66" spans="1:7" ht="15.75">
      <c r="A66" s="177"/>
      <c r="B66" s="177"/>
      <c r="C66" s="7" t="s">
        <v>22</v>
      </c>
      <c r="D66" s="111">
        <v>0</v>
      </c>
      <c r="E66" s="111">
        <v>0</v>
      </c>
      <c r="F66" s="111">
        <v>0</v>
      </c>
      <c r="G66" s="110">
        <f t="shared" si="8"/>
        <v>0</v>
      </c>
    </row>
    <row r="67" spans="1:7" ht="15.75">
      <c r="A67" s="177"/>
      <c r="B67" s="177"/>
      <c r="C67" s="7" t="s">
        <v>23</v>
      </c>
      <c r="D67" s="111">
        <v>133.596</v>
      </c>
      <c r="E67" s="111">
        <v>0</v>
      </c>
      <c r="F67" s="111">
        <v>0</v>
      </c>
      <c r="G67" s="110">
        <f t="shared" si="8"/>
        <v>133.596</v>
      </c>
    </row>
    <row r="68" spans="1:7" ht="47.25">
      <c r="A68" s="177"/>
      <c r="B68" s="177"/>
      <c r="C68" s="7" t="s">
        <v>298</v>
      </c>
      <c r="D68" s="111">
        <v>0</v>
      </c>
      <c r="E68" s="111">
        <v>0</v>
      </c>
      <c r="F68" s="111">
        <v>0</v>
      </c>
      <c r="G68" s="110">
        <f t="shared" si="8"/>
        <v>0</v>
      </c>
    </row>
    <row r="69" spans="1:7" ht="15.75">
      <c r="A69" s="177"/>
      <c r="B69" s="177"/>
      <c r="C69" s="7" t="s">
        <v>21</v>
      </c>
      <c r="D69" s="111">
        <v>0</v>
      </c>
      <c r="E69" s="111">
        <v>0</v>
      </c>
      <c r="F69" s="111">
        <v>0</v>
      </c>
      <c r="G69" s="110">
        <f t="shared" si="8"/>
        <v>0</v>
      </c>
    </row>
    <row r="70" spans="1:7" ht="15.75">
      <c r="A70" s="177"/>
      <c r="B70" s="177"/>
      <c r="C70" s="18" t="s">
        <v>124</v>
      </c>
      <c r="D70" s="110">
        <f>SUM(D71:D75)</f>
        <v>139249.077</v>
      </c>
      <c r="E70" s="110">
        <f>SUM(E71:E75)</f>
        <v>105384.73</v>
      </c>
      <c r="F70" s="110">
        <f>SUM(F71:F75)</f>
        <v>105384.73</v>
      </c>
      <c r="G70" s="110">
        <f t="shared" si="8"/>
        <v>350018.53699999995</v>
      </c>
    </row>
    <row r="71" spans="1:7" ht="15.75">
      <c r="A71" s="177"/>
      <c r="B71" s="177"/>
      <c r="C71" s="7" t="s">
        <v>19</v>
      </c>
      <c r="D71" s="111">
        <v>260.119</v>
      </c>
      <c r="E71" s="111">
        <v>0</v>
      </c>
      <c r="F71" s="111">
        <v>0</v>
      </c>
      <c r="G71" s="110">
        <f t="shared" si="8"/>
        <v>260.119</v>
      </c>
    </row>
    <row r="72" spans="1:7" ht="15.75">
      <c r="A72" s="177"/>
      <c r="B72" s="177"/>
      <c r="C72" s="7" t="s">
        <v>22</v>
      </c>
      <c r="D72" s="111">
        <v>4800.781</v>
      </c>
      <c r="E72" s="111">
        <v>0</v>
      </c>
      <c r="F72" s="111">
        <v>0</v>
      </c>
      <c r="G72" s="110">
        <f t="shared" si="8"/>
        <v>4800.781</v>
      </c>
    </row>
    <row r="73" spans="1:7" ht="15.75">
      <c r="A73" s="177"/>
      <c r="B73" s="177"/>
      <c r="C73" s="7" t="s">
        <v>23</v>
      </c>
      <c r="D73" s="111">
        <f>111984.73+13000</f>
        <v>124984.73</v>
      </c>
      <c r="E73" s="111">
        <v>105384.73</v>
      </c>
      <c r="F73" s="111">
        <v>105384.73</v>
      </c>
      <c r="G73" s="110">
        <f t="shared" si="8"/>
        <v>335754.19</v>
      </c>
    </row>
    <row r="74" spans="1:7" ht="47.25">
      <c r="A74" s="177"/>
      <c r="B74" s="177"/>
      <c r="C74" s="7" t="s">
        <v>298</v>
      </c>
      <c r="D74" s="111">
        <v>9203.447</v>
      </c>
      <c r="E74" s="111">
        <v>0</v>
      </c>
      <c r="F74" s="111">
        <v>0</v>
      </c>
      <c r="G74" s="110">
        <f t="shared" si="8"/>
        <v>9203.447</v>
      </c>
    </row>
    <row r="75" spans="1:7" ht="15.75">
      <c r="A75" s="177"/>
      <c r="B75" s="177"/>
      <c r="C75" s="7" t="s">
        <v>21</v>
      </c>
      <c r="D75" s="111">
        <v>0</v>
      </c>
      <c r="E75" s="111">
        <v>0</v>
      </c>
      <c r="F75" s="111">
        <v>0</v>
      </c>
      <c r="G75" s="110">
        <f t="shared" si="8"/>
        <v>0</v>
      </c>
    </row>
    <row r="76" spans="1:7" ht="15.75">
      <c r="A76" s="8"/>
      <c r="B76" s="8"/>
      <c r="C76" s="5"/>
      <c r="D76" s="30"/>
      <c r="E76" s="30"/>
      <c r="F76" s="30"/>
      <c r="G76" s="30"/>
    </row>
    <row r="77" spans="1:7" ht="15.75" hidden="1">
      <c r="A77" s="3" t="s">
        <v>64</v>
      </c>
      <c r="C77" s="15"/>
      <c r="E77" s="284" t="s">
        <v>65</v>
      </c>
      <c r="F77" s="284"/>
      <c r="G77" s="284"/>
    </row>
    <row r="78" spans="3:7" ht="15.75" hidden="1">
      <c r="C78" s="1" t="s">
        <v>25</v>
      </c>
      <c r="E78" s="285" t="s">
        <v>26</v>
      </c>
      <c r="F78" s="285"/>
      <c r="G78" s="285"/>
    </row>
    <row r="79" spans="1:31" s="4" customFormat="1" ht="15.75">
      <c r="A79" s="1"/>
      <c r="B79" s="1"/>
      <c r="C79" s="1"/>
      <c r="D79" s="29"/>
      <c r="E79" s="29"/>
      <c r="F79" s="29"/>
      <c r="G79" s="2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s="4" customFormat="1" ht="15.75">
      <c r="A80" s="13"/>
      <c r="B80" s="13"/>
      <c r="C80" s="13"/>
      <c r="D80" s="29"/>
      <c r="E80" s="29"/>
      <c r="F80" s="29"/>
      <c r="G80" s="2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s="4" customFormat="1" ht="15.75">
      <c r="A81" s="286"/>
      <c r="B81" s="286"/>
      <c r="C81" s="286"/>
      <c r="D81" s="29"/>
      <c r="E81" s="29"/>
      <c r="F81" s="29"/>
      <c r="G81" s="29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s="4" customFormat="1" ht="15.75" customHeight="1">
      <c r="A82" s="286"/>
      <c r="B82" s="286"/>
      <c r="C82" s="286"/>
      <c r="D82" s="29"/>
      <c r="E82" s="29"/>
      <c r="F82" s="29"/>
      <c r="G82" s="29"/>
      <c r="H82" s="178"/>
      <c r="I82" s="17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s="4" customFormat="1" ht="15.75">
      <c r="A83" s="14"/>
      <c r="B83" s="13"/>
      <c r="C83" s="13"/>
      <c r="D83" s="29"/>
      <c r="E83" s="29"/>
      <c r="F83" s="29"/>
      <c r="G83" s="29"/>
      <c r="H83" s="178"/>
      <c r="I83" s="17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s="4" customFormat="1" ht="15.75">
      <c r="A84" s="13"/>
      <c r="B84" s="13"/>
      <c r="C84" s="13"/>
      <c r="D84" s="29"/>
      <c r="E84" s="29"/>
      <c r="F84" s="29"/>
      <c r="G84" s="29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</sheetData>
  <sheetProtection/>
  <mergeCells count="28">
    <mergeCell ref="D1:G1"/>
    <mergeCell ref="A4:G4"/>
    <mergeCell ref="A5:G5"/>
    <mergeCell ref="A6:G6"/>
    <mergeCell ref="A7:G7"/>
    <mergeCell ref="D2:G2"/>
    <mergeCell ref="A8:G8"/>
    <mergeCell ref="A9:G9"/>
    <mergeCell ref="A11:A12"/>
    <mergeCell ref="B11:B12"/>
    <mergeCell ref="C11:C12"/>
    <mergeCell ref="D11:G11"/>
    <mergeCell ref="A54:A61"/>
    <mergeCell ref="B54:B61"/>
    <mergeCell ref="A62:A75"/>
    <mergeCell ref="B62:B75"/>
    <mergeCell ref="A13:A37"/>
    <mergeCell ref="B13:B37"/>
    <mergeCell ref="A38:A45"/>
    <mergeCell ref="B38:B45"/>
    <mergeCell ref="A46:A53"/>
    <mergeCell ref="B46:B53"/>
    <mergeCell ref="E77:G77"/>
    <mergeCell ref="E78:G78"/>
    <mergeCell ref="A81:C81"/>
    <mergeCell ref="A82:C82"/>
    <mergeCell ref="H82:I82"/>
    <mergeCell ref="H83:I83"/>
  </mergeCells>
  <printOptions/>
  <pageMargins left="0.25" right="0.25" top="0.75" bottom="0.75" header="0.3" footer="0.3"/>
  <pageSetup fitToHeight="0" fitToWidth="1" horizontalDpi="600" verticalDpi="600" orientation="portrait" paperSize="9" scale="5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zoomScalePageLayoutView="0" workbookViewId="0" topLeftCell="A1">
      <selection activeCell="J13" sqref="J13"/>
    </sheetView>
  </sheetViews>
  <sheetFormatPr defaultColWidth="9.140625" defaultRowHeight="12.75" outlineLevelCol="1"/>
  <cols>
    <col min="2" max="2" width="32.57421875" style="0" customWidth="1"/>
    <col min="3" max="3" width="12.421875" style="0" customWidth="1"/>
    <col min="4" max="4" width="31.421875" style="0" customWidth="1"/>
    <col min="5" max="5" width="11.00390625" style="0" hidden="1" customWidth="1" outlineLevel="1"/>
    <col min="6" max="6" width="12.00390625" style="0" customWidth="1" collapsed="1"/>
    <col min="7" max="7" width="12.140625" style="0" customWidth="1"/>
    <col min="8" max="10" width="11.00390625" style="0" customWidth="1"/>
  </cols>
  <sheetData>
    <row r="1" spans="5:11" ht="15.75" customHeight="1">
      <c r="E1" s="174" t="s">
        <v>191</v>
      </c>
      <c r="F1" s="174"/>
      <c r="G1" s="174"/>
      <c r="H1" s="174"/>
      <c r="I1" s="174"/>
      <c r="J1" s="3"/>
      <c r="K1" s="6"/>
    </row>
    <row r="2" spans="5:12" ht="71.25" customHeight="1">
      <c r="E2" s="62" t="s">
        <v>192</v>
      </c>
      <c r="F2" s="182" t="s">
        <v>192</v>
      </c>
      <c r="G2" s="182"/>
      <c r="H2" s="182"/>
      <c r="I2" s="182"/>
      <c r="J2" s="59"/>
      <c r="K2" s="62"/>
      <c r="L2" s="62"/>
    </row>
    <row r="3" spans="5:12" ht="12.75" customHeight="1">
      <c r="E3" s="59"/>
      <c r="F3" s="59"/>
      <c r="G3" s="59"/>
      <c r="H3" s="59"/>
      <c r="I3" s="59"/>
      <c r="J3" s="59"/>
      <c r="K3" s="62"/>
      <c r="L3" s="62"/>
    </row>
    <row r="4" spans="1:10" ht="15.75">
      <c r="A4" s="183" t="s">
        <v>193</v>
      </c>
      <c r="B4" s="183"/>
      <c r="C4" s="183"/>
      <c r="D4" s="183"/>
      <c r="E4" s="183"/>
      <c r="F4" s="183"/>
      <c r="G4" s="183"/>
      <c r="H4" s="183"/>
      <c r="I4" s="183"/>
      <c r="J4" s="16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1.5" customHeight="1">
      <c r="A6" s="184" t="s">
        <v>0</v>
      </c>
      <c r="B6" s="177" t="s">
        <v>194</v>
      </c>
      <c r="C6" s="177" t="s">
        <v>195</v>
      </c>
      <c r="D6" s="177" t="s">
        <v>196</v>
      </c>
      <c r="E6" s="186" t="s">
        <v>197</v>
      </c>
      <c r="F6" s="187"/>
      <c r="G6" s="187"/>
      <c r="H6" s="187"/>
      <c r="I6" s="187"/>
      <c r="J6" s="188"/>
    </row>
    <row r="7" spans="1:10" ht="15.75">
      <c r="A7" s="185"/>
      <c r="B7" s="177"/>
      <c r="C7" s="177"/>
      <c r="D7" s="177"/>
      <c r="E7" s="2" t="s">
        <v>198</v>
      </c>
      <c r="F7" s="2" t="s">
        <v>84</v>
      </c>
      <c r="G7" s="2" t="s">
        <v>85</v>
      </c>
      <c r="H7" s="2" t="s">
        <v>114</v>
      </c>
      <c r="I7" s="2" t="s">
        <v>264</v>
      </c>
      <c r="J7" s="2" t="s">
        <v>304</v>
      </c>
    </row>
    <row r="8" spans="1:10" ht="15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5</v>
      </c>
      <c r="G8" s="2">
        <v>6</v>
      </c>
      <c r="H8" s="2">
        <v>7</v>
      </c>
      <c r="I8" s="2">
        <v>8</v>
      </c>
      <c r="J8" s="2">
        <v>8</v>
      </c>
    </row>
    <row r="9" spans="1:10" ht="15.75">
      <c r="A9" s="2">
        <v>1</v>
      </c>
      <c r="B9" s="190" t="s">
        <v>199</v>
      </c>
      <c r="C9" s="190"/>
      <c r="D9" s="190"/>
      <c r="E9" s="190"/>
      <c r="F9" s="190"/>
      <c r="G9" s="190"/>
      <c r="H9" s="190"/>
      <c r="I9" s="190"/>
      <c r="J9" s="7"/>
    </row>
    <row r="10" spans="1:10" ht="15.75">
      <c r="A10" s="2">
        <v>2</v>
      </c>
      <c r="B10" s="190" t="s">
        <v>200</v>
      </c>
      <c r="C10" s="190"/>
      <c r="D10" s="190"/>
      <c r="E10" s="190"/>
      <c r="F10" s="190"/>
      <c r="G10" s="190"/>
      <c r="H10" s="190"/>
      <c r="I10" s="190"/>
      <c r="J10" s="7"/>
    </row>
    <row r="11" spans="1:10" ht="110.25">
      <c r="A11" s="2">
        <v>3</v>
      </c>
      <c r="B11" s="7" t="s">
        <v>201</v>
      </c>
      <c r="C11" s="2" t="s">
        <v>202</v>
      </c>
      <c r="D11" s="2" t="s">
        <v>203</v>
      </c>
      <c r="E11" s="28">
        <v>60</v>
      </c>
      <c r="F11" s="28">
        <v>66</v>
      </c>
      <c r="G11" s="28">
        <v>66</v>
      </c>
      <c r="H11" s="28">
        <v>66</v>
      </c>
      <c r="I11" s="28">
        <v>100</v>
      </c>
      <c r="J11" s="28">
        <v>100</v>
      </c>
    </row>
    <row r="12" spans="1:10" ht="15.75">
      <c r="A12" s="2">
        <v>4</v>
      </c>
      <c r="B12" s="190" t="s">
        <v>204</v>
      </c>
      <c r="C12" s="190"/>
      <c r="D12" s="190"/>
      <c r="E12" s="190"/>
      <c r="F12" s="190"/>
      <c r="G12" s="190"/>
      <c r="H12" s="190"/>
      <c r="I12" s="190"/>
      <c r="J12" s="7"/>
    </row>
    <row r="13" spans="1:11" ht="63">
      <c r="A13" s="2">
        <v>5</v>
      </c>
      <c r="B13" s="7" t="s">
        <v>205</v>
      </c>
      <c r="C13" s="2" t="s">
        <v>206</v>
      </c>
      <c r="D13" s="2" t="s">
        <v>207</v>
      </c>
      <c r="E13" s="112">
        <v>19002</v>
      </c>
      <c r="F13" s="116">
        <v>20700.3</v>
      </c>
      <c r="G13" s="116">
        <v>21252.1</v>
      </c>
      <c r="H13" s="116">
        <v>21238.2</v>
      </c>
      <c r="I13" s="116">
        <v>21601.4333333333</v>
      </c>
      <c r="J13" s="116">
        <v>21601.4333333333</v>
      </c>
      <c r="K13" s="113"/>
    </row>
    <row r="14" spans="1:11" ht="78.75">
      <c r="A14" s="2">
        <v>6</v>
      </c>
      <c r="B14" s="7" t="s">
        <v>208</v>
      </c>
      <c r="C14" s="2" t="s">
        <v>206</v>
      </c>
      <c r="D14" s="2" t="s">
        <v>203</v>
      </c>
      <c r="E14" s="112"/>
      <c r="F14" s="116">
        <v>598.9</v>
      </c>
      <c r="G14" s="116">
        <v>611.389</v>
      </c>
      <c r="H14" s="116">
        <v>615</v>
      </c>
      <c r="I14" s="116">
        <v>624.529666666667</v>
      </c>
      <c r="J14" s="116">
        <v>624.529666666667</v>
      </c>
      <c r="K14" s="113"/>
    </row>
    <row r="15" spans="1:10" ht="15.75">
      <c r="A15" s="2">
        <v>7</v>
      </c>
      <c r="B15" s="190" t="s">
        <v>209</v>
      </c>
      <c r="C15" s="190"/>
      <c r="D15" s="190"/>
      <c r="E15" s="190"/>
      <c r="F15" s="190"/>
      <c r="G15" s="190"/>
      <c r="H15" s="190"/>
      <c r="I15" s="190"/>
      <c r="J15" s="7"/>
    </row>
    <row r="16" spans="1:10" ht="78.75">
      <c r="A16" s="2">
        <v>8</v>
      </c>
      <c r="B16" s="7" t="s">
        <v>210</v>
      </c>
      <c r="C16" s="2" t="s">
        <v>202</v>
      </c>
      <c r="D16" s="2" t="s">
        <v>211</v>
      </c>
      <c r="E16" s="28">
        <v>22.9</v>
      </c>
      <c r="F16" s="49">
        <v>26.6</v>
      </c>
      <c r="G16" s="49">
        <v>26.7</v>
      </c>
      <c r="H16" s="49">
        <v>26.7</v>
      </c>
      <c r="I16" s="49">
        <v>26.8</v>
      </c>
      <c r="J16" s="49">
        <v>26.8</v>
      </c>
    </row>
    <row r="17" spans="1:10" ht="15.75">
      <c r="A17" s="5"/>
      <c r="B17" s="8"/>
      <c r="C17" s="5"/>
      <c r="D17" s="5"/>
      <c r="E17" s="5"/>
      <c r="F17" s="5"/>
      <c r="G17" s="5"/>
      <c r="H17" s="5"/>
      <c r="I17" s="5"/>
      <c r="J17" s="5"/>
    </row>
    <row r="18" spans="1:10" ht="15.75" customHeight="1" hidden="1">
      <c r="A18" s="114" t="s">
        <v>212</v>
      </c>
      <c r="C18" s="6"/>
      <c r="D18" s="114" t="s">
        <v>65</v>
      </c>
      <c r="E18" s="1"/>
      <c r="F18" s="1"/>
      <c r="G18" s="1"/>
      <c r="H18" s="1"/>
      <c r="I18" s="1"/>
      <c r="J18" s="1"/>
    </row>
    <row r="19" spans="1:10" ht="15.75" hidden="1">
      <c r="A19" s="174"/>
      <c r="B19" s="174"/>
      <c r="C19" s="174"/>
      <c r="D19" s="1"/>
      <c r="E19" s="1"/>
      <c r="F19" s="178"/>
      <c r="G19" s="178"/>
      <c r="H19" s="178"/>
      <c r="I19" s="178"/>
      <c r="J19" s="1"/>
    </row>
    <row r="20" spans="1:10" ht="15.75">
      <c r="A20" s="3"/>
      <c r="B20" s="3"/>
      <c r="C20" s="3"/>
      <c r="D20" s="1"/>
      <c r="E20" s="1"/>
      <c r="F20" s="1"/>
      <c r="G20" s="1"/>
      <c r="H20" s="1"/>
      <c r="I20" s="1"/>
      <c r="J20" s="1"/>
    </row>
    <row r="21" spans="1:10" ht="15.75">
      <c r="A21" s="5"/>
      <c r="B21" s="8"/>
      <c r="C21" s="5"/>
      <c r="D21" s="5"/>
      <c r="E21" s="5"/>
      <c r="F21" s="5"/>
      <c r="G21" s="5"/>
      <c r="H21" s="5"/>
      <c r="I21" s="5"/>
      <c r="J21" s="5"/>
    </row>
    <row r="22" spans="1:11" ht="15.75">
      <c r="A22" s="12"/>
      <c r="B22" s="12"/>
      <c r="C22" s="12"/>
      <c r="D22" s="5"/>
      <c r="E22" s="5"/>
      <c r="F22" s="5"/>
      <c r="G22" s="5"/>
      <c r="H22" s="5"/>
      <c r="I22" s="5"/>
      <c r="J22" s="5"/>
      <c r="K22" s="115"/>
    </row>
    <row r="23" spans="1:11" ht="15.75">
      <c r="A23" s="12"/>
      <c r="B23" s="12"/>
      <c r="C23" s="12"/>
      <c r="D23" s="5"/>
      <c r="E23" s="5"/>
      <c r="F23" s="5"/>
      <c r="G23" s="5"/>
      <c r="H23" s="5"/>
      <c r="I23" s="5"/>
      <c r="J23" s="5"/>
      <c r="K23" s="115"/>
    </row>
    <row r="24" spans="1:11" ht="15.75">
      <c r="A24" s="12"/>
      <c r="B24" s="12"/>
      <c r="C24" s="12"/>
      <c r="D24" s="5"/>
      <c r="E24" s="5"/>
      <c r="F24" s="189"/>
      <c r="G24" s="189"/>
      <c r="H24" s="189"/>
      <c r="I24" s="189"/>
      <c r="J24" s="5"/>
      <c r="K24" s="115"/>
    </row>
    <row r="25" spans="1:11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115"/>
    </row>
    <row r="26" spans="1:11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115"/>
    </row>
    <row r="27" spans="1:11" ht="15.75">
      <c r="A27" s="5"/>
      <c r="B27" s="5"/>
      <c r="C27" s="5" t="s">
        <v>120</v>
      </c>
      <c r="D27" s="5"/>
      <c r="E27" s="5"/>
      <c r="F27" s="5"/>
      <c r="G27" s="5"/>
      <c r="H27" s="5"/>
      <c r="I27" s="5"/>
      <c r="J27" s="5"/>
      <c r="K27" s="115"/>
    </row>
    <row r="28" spans="1:11" ht="15.75">
      <c r="A28" s="5"/>
      <c r="B28" s="8"/>
      <c r="C28" s="5"/>
      <c r="D28" s="5"/>
      <c r="E28" s="5"/>
      <c r="F28" s="5"/>
      <c r="G28" s="5"/>
      <c r="H28" s="5"/>
      <c r="I28" s="5"/>
      <c r="J28" s="5"/>
      <c r="K28" s="115"/>
    </row>
    <row r="29" spans="1:11" ht="15.75">
      <c r="A29" s="5"/>
      <c r="B29" s="8"/>
      <c r="C29" s="5"/>
      <c r="D29" s="5"/>
      <c r="E29" s="5"/>
      <c r="F29" s="5"/>
      <c r="G29" s="5"/>
      <c r="H29" s="5"/>
      <c r="I29" s="5"/>
      <c r="J29" s="5"/>
      <c r="K29" s="115"/>
    </row>
    <row r="30" spans="1:11" ht="15.75">
      <c r="A30" s="5"/>
      <c r="B30" s="8"/>
      <c r="C30" s="5"/>
      <c r="D30" s="5"/>
      <c r="E30" s="5"/>
      <c r="F30" s="5"/>
      <c r="G30" s="5"/>
      <c r="H30" s="5"/>
      <c r="I30" s="5"/>
      <c r="J30" s="5"/>
      <c r="K30" s="115"/>
    </row>
    <row r="31" spans="1:11" ht="15.75">
      <c r="A31" s="5"/>
      <c r="B31" s="8"/>
      <c r="C31" s="5"/>
      <c r="D31" s="5"/>
      <c r="E31" s="5"/>
      <c r="F31" s="5"/>
      <c r="G31" s="5"/>
      <c r="H31" s="5"/>
      <c r="I31" s="5"/>
      <c r="J31" s="5"/>
      <c r="K31" s="115"/>
    </row>
    <row r="32" spans="1:11" ht="12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ht="12.7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12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1" ht="12.7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2.7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</row>
    <row r="39" spans="1:11" ht="12.7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2.7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2.7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</sheetData>
  <sheetProtection/>
  <mergeCells count="15">
    <mergeCell ref="F24:I24"/>
    <mergeCell ref="B9:I9"/>
    <mergeCell ref="B10:I10"/>
    <mergeCell ref="B12:I12"/>
    <mergeCell ref="B15:I15"/>
    <mergeCell ref="A19:C19"/>
    <mergeCell ref="F19:I19"/>
    <mergeCell ref="E1:I1"/>
    <mergeCell ref="F2:I2"/>
    <mergeCell ref="A4:I4"/>
    <mergeCell ref="A6:A7"/>
    <mergeCell ref="B6:B7"/>
    <mergeCell ref="C6:C7"/>
    <mergeCell ref="D6:D7"/>
    <mergeCell ref="E6:J6"/>
  </mergeCells>
  <printOptions/>
  <pageMargins left="0.8267716535433072" right="0.2755905511811024" top="1.1811023622047245" bottom="0.2755905511811024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100"/>
  <sheetViews>
    <sheetView view="pageBreakPreview" zoomScale="75" zoomScaleNormal="75" zoomScaleSheetLayoutView="75" zoomScalePageLayoutView="0" workbookViewId="0" topLeftCell="A13">
      <selection activeCell="H40" sqref="H40"/>
    </sheetView>
  </sheetViews>
  <sheetFormatPr defaultColWidth="9.140625" defaultRowHeight="12.75"/>
  <cols>
    <col min="1" max="1" width="7.421875" style="60" customWidth="1"/>
    <col min="2" max="2" width="47.421875" style="10" customWidth="1"/>
    <col min="3" max="3" width="25.00390625" style="10" customWidth="1"/>
    <col min="4" max="5" width="9.140625" style="27" customWidth="1"/>
    <col min="6" max="6" width="12.7109375" style="27" bestFit="1" customWidth="1"/>
    <col min="7" max="7" width="14.28125" style="27" customWidth="1"/>
    <col min="8" max="10" width="16.140625" style="35" customWidth="1"/>
    <col min="11" max="11" width="16.57421875" style="35" customWidth="1"/>
    <col min="12" max="12" width="34.8515625" style="10" customWidth="1"/>
    <col min="13" max="13" width="15.140625" style="10" customWidth="1"/>
    <col min="14" max="14" width="13.140625" style="10" bestFit="1" customWidth="1"/>
    <col min="15" max="15" width="9.8515625" style="10" bestFit="1" customWidth="1"/>
    <col min="16" max="16384" width="9.140625" style="10" customWidth="1"/>
  </cols>
  <sheetData>
    <row r="1" spans="1:15" ht="18.75" customHeight="1">
      <c r="A1" s="4"/>
      <c r="B1" s="4"/>
      <c r="C1" s="4"/>
      <c r="D1" s="4"/>
      <c r="E1" s="4"/>
      <c r="F1" s="4"/>
      <c r="G1" s="4"/>
      <c r="H1" s="6"/>
      <c r="I1" s="182" t="s">
        <v>113</v>
      </c>
      <c r="J1" s="182"/>
      <c r="K1" s="182"/>
      <c r="L1" s="182"/>
      <c r="M1" s="62"/>
      <c r="N1" s="62"/>
      <c r="O1" s="62"/>
    </row>
    <row r="2" spans="1:15" ht="34.5" customHeight="1">
      <c r="A2" s="4"/>
      <c r="B2" s="4"/>
      <c r="C2" s="4"/>
      <c r="D2" s="4"/>
      <c r="E2" s="4"/>
      <c r="F2" s="4"/>
      <c r="G2" s="4"/>
      <c r="H2" s="4"/>
      <c r="I2" s="195" t="s">
        <v>138</v>
      </c>
      <c r="J2" s="195"/>
      <c r="K2" s="195"/>
      <c r="L2" s="195"/>
      <c r="M2" s="62"/>
      <c r="N2" s="62"/>
      <c r="O2" s="62"/>
    </row>
    <row r="3" spans="1:15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2"/>
      <c r="N3" s="62"/>
      <c r="O3" s="62"/>
    </row>
    <row r="4" spans="1:12" ht="18.75">
      <c r="A4" s="194" t="s">
        <v>28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2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31.5" customHeight="1">
      <c r="A6" s="199" t="s">
        <v>0</v>
      </c>
      <c r="B6" s="198" t="s">
        <v>1</v>
      </c>
      <c r="C6" s="198" t="s">
        <v>2</v>
      </c>
      <c r="D6" s="203" t="s">
        <v>3</v>
      </c>
      <c r="E6" s="203"/>
      <c r="F6" s="203"/>
      <c r="G6" s="203"/>
      <c r="H6" s="201" t="s">
        <v>139</v>
      </c>
      <c r="I6" s="201"/>
      <c r="J6" s="201"/>
      <c r="K6" s="202"/>
      <c r="L6" s="198" t="s">
        <v>14</v>
      </c>
      <c r="M6" s="11"/>
      <c r="N6" s="11"/>
    </row>
    <row r="7" spans="1:14" ht="31.5">
      <c r="A7" s="200"/>
      <c r="B7" s="198"/>
      <c r="C7" s="198"/>
      <c r="D7" s="57" t="s">
        <v>4</v>
      </c>
      <c r="E7" s="57" t="s">
        <v>5</v>
      </c>
      <c r="F7" s="57" t="s">
        <v>6</v>
      </c>
      <c r="G7" s="57" t="s">
        <v>7</v>
      </c>
      <c r="H7" s="166" t="s">
        <v>114</v>
      </c>
      <c r="I7" s="166" t="s">
        <v>264</v>
      </c>
      <c r="J7" s="166" t="s">
        <v>304</v>
      </c>
      <c r="K7" s="43" t="s">
        <v>305</v>
      </c>
      <c r="L7" s="198"/>
      <c r="N7" s="10" t="s">
        <v>120</v>
      </c>
    </row>
    <row r="8" spans="1:13" ht="47.25">
      <c r="A8" s="56">
        <v>1</v>
      </c>
      <c r="B8" s="50" t="s">
        <v>116</v>
      </c>
      <c r="C8" s="51" t="s">
        <v>24</v>
      </c>
      <c r="D8" s="52" t="s">
        <v>24</v>
      </c>
      <c r="E8" s="52" t="s">
        <v>24</v>
      </c>
      <c r="F8" s="52" t="s">
        <v>24</v>
      </c>
      <c r="G8" s="52" t="s">
        <v>24</v>
      </c>
      <c r="H8" s="66">
        <f>H9+H12+H39</f>
        <v>85978.53</v>
      </c>
      <c r="I8" s="66">
        <f>I9+I12+I39</f>
        <v>54015.164</v>
      </c>
      <c r="J8" s="66">
        <f>J9+J12+J39</f>
        <v>54015.164</v>
      </c>
      <c r="K8" s="66">
        <f aca="true" t="shared" si="0" ref="K8:K13">SUM(H8:J8)</f>
        <v>194008.85799999998</v>
      </c>
      <c r="L8" s="58" t="s">
        <v>24</v>
      </c>
      <c r="M8" s="92"/>
    </row>
    <row r="9" spans="1:12" s="38" customFormat="1" ht="31.5">
      <c r="A9" s="56">
        <v>2</v>
      </c>
      <c r="B9" s="54" t="s">
        <v>132</v>
      </c>
      <c r="C9" s="51" t="s">
        <v>24</v>
      </c>
      <c r="D9" s="52" t="s">
        <v>24</v>
      </c>
      <c r="E9" s="52" t="s">
        <v>24</v>
      </c>
      <c r="F9" s="52" t="s">
        <v>24</v>
      </c>
      <c r="G9" s="52" t="s">
        <v>24</v>
      </c>
      <c r="H9" s="67">
        <f>H11</f>
        <v>0</v>
      </c>
      <c r="I9" s="66">
        <f>I11</f>
        <v>0</v>
      </c>
      <c r="J9" s="66">
        <f>J11</f>
        <v>0</v>
      </c>
      <c r="K9" s="66">
        <f t="shared" si="0"/>
        <v>0</v>
      </c>
      <c r="L9" s="58" t="s">
        <v>24</v>
      </c>
    </row>
    <row r="10" spans="1:12" ht="31.5">
      <c r="A10" s="204">
        <v>3</v>
      </c>
      <c r="B10" s="210" t="s">
        <v>29</v>
      </c>
      <c r="C10" s="40" t="s">
        <v>124</v>
      </c>
      <c r="D10" s="55" t="s">
        <v>31</v>
      </c>
      <c r="E10" s="55" t="s">
        <v>32</v>
      </c>
      <c r="F10" s="48" t="s">
        <v>137</v>
      </c>
      <c r="G10" s="55" t="s">
        <v>31</v>
      </c>
      <c r="H10" s="45">
        <v>0</v>
      </c>
      <c r="I10" s="64">
        <f>H10</f>
        <v>0</v>
      </c>
      <c r="J10" s="64">
        <f>I10</f>
        <v>0</v>
      </c>
      <c r="K10" s="64">
        <f t="shared" si="0"/>
        <v>0</v>
      </c>
      <c r="L10" s="228" t="s">
        <v>57</v>
      </c>
    </row>
    <row r="11" spans="1:12" ht="15.75">
      <c r="A11" s="205"/>
      <c r="B11" s="211"/>
      <c r="C11" s="207" t="s">
        <v>39</v>
      </c>
      <c r="D11" s="208"/>
      <c r="E11" s="208"/>
      <c r="F11" s="208"/>
      <c r="G11" s="209"/>
      <c r="H11" s="45">
        <f>SUM(H10)</f>
        <v>0</v>
      </c>
      <c r="I11" s="45">
        <f>SUM(I10)</f>
        <v>0</v>
      </c>
      <c r="J11" s="45">
        <f>SUM(J10)</f>
        <v>0</v>
      </c>
      <c r="K11" s="64">
        <f t="shared" si="0"/>
        <v>0</v>
      </c>
      <c r="L11" s="229"/>
    </row>
    <row r="12" spans="1:15" s="38" customFormat="1" ht="15.75">
      <c r="A12" s="56">
        <v>4</v>
      </c>
      <c r="B12" s="54" t="s">
        <v>133</v>
      </c>
      <c r="C12" s="51" t="s">
        <v>24</v>
      </c>
      <c r="D12" s="52" t="s">
        <v>24</v>
      </c>
      <c r="E12" s="52" t="s">
        <v>24</v>
      </c>
      <c r="F12" s="52" t="s">
        <v>24</v>
      </c>
      <c r="G12" s="52" t="s">
        <v>24</v>
      </c>
      <c r="H12" s="67">
        <f>H25+H27+H29+H34+H36+H38</f>
        <v>58668.805</v>
      </c>
      <c r="I12" s="67">
        <f>I25+I27+I29+I34+I36+I38</f>
        <v>41408.289</v>
      </c>
      <c r="J12" s="67">
        <f>J25+J27+J29+J34+J36+J38</f>
        <v>41408.289</v>
      </c>
      <c r="K12" s="66">
        <f t="shared" si="0"/>
        <v>141485.383</v>
      </c>
      <c r="L12" s="53" t="s">
        <v>24</v>
      </c>
      <c r="O12" s="93"/>
    </row>
    <row r="13" spans="1:12" ht="15.75" customHeight="1">
      <c r="A13" s="204">
        <v>5</v>
      </c>
      <c r="B13" s="212" t="s">
        <v>30</v>
      </c>
      <c r="C13" s="196" t="s">
        <v>124</v>
      </c>
      <c r="D13" s="197" t="s">
        <v>31</v>
      </c>
      <c r="E13" s="197" t="s">
        <v>32</v>
      </c>
      <c r="F13" s="191" t="s">
        <v>123</v>
      </c>
      <c r="G13" s="55" t="s">
        <v>33</v>
      </c>
      <c r="H13" s="45">
        <f>25659.059</f>
        <v>25659.059</v>
      </c>
      <c r="I13" s="45">
        <v>25659.059</v>
      </c>
      <c r="J13" s="45">
        <v>25659.059</v>
      </c>
      <c r="K13" s="64">
        <f t="shared" si="0"/>
        <v>76977.177</v>
      </c>
      <c r="L13" s="223" t="s">
        <v>183</v>
      </c>
    </row>
    <row r="14" spans="1:14" ht="15.75">
      <c r="A14" s="214"/>
      <c r="B14" s="212"/>
      <c r="C14" s="196"/>
      <c r="D14" s="197"/>
      <c r="E14" s="197"/>
      <c r="F14" s="192"/>
      <c r="G14" s="55" t="s">
        <v>34</v>
      </c>
      <c r="H14" s="45">
        <v>663.455</v>
      </c>
      <c r="I14" s="45">
        <v>663.455</v>
      </c>
      <c r="J14" s="45">
        <v>663.455</v>
      </c>
      <c r="K14" s="64">
        <f aca="true" t="shared" si="1" ref="K14:K40">SUM(H14:J14)</f>
        <v>1990.3650000000002</v>
      </c>
      <c r="L14" s="223"/>
      <c r="N14" s="92"/>
    </row>
    <row r="15" spans="1:12" ht="15.75" customHeight="1">
      <c r="A15" s="214"/>
      <c r="B15" s="212"/>
      <c r="C15" s="196"/>
      <c r="D15" s="197"/>
      <c r="E15" s="197"/>
      <c r="F15" s="192"/>
      <c r="G15" s="55" t="s">
        <v>82</v>
      </c>
      <c r="H15" s="45">
        <v>7749.036</v>
      </c>
      <c r="I15" s="45">
        <v>7749.036</v>
      </c>
      <c r="J15" s="45">
        <v>7749.036</v>
      </c>
      <c r="K15" s="64">
        <f t="shared" si="1"/>
        <v>23247.108</v>
      </c>
      <c r="L15" s="223"/>
    </row>
    <row r="16" spans="1:15" ht="15.75">
      <c r="A16" s="214"/>
      <c r="B16" s="212"/>
      <c r="C16" s="196"/>
      <c r="D16" s="197"/>
      <c r="E16" s="197"/>
      <c r="F16" s="192"/>
      <c r="G16" s="55" t="s">
        <v>31</v>
      </c>
      <c r="H16" s="45">
        <v>1803.86702</v>
      </c>
      <c r="I16" s="45">
        <v>1228.768</v>
      </c>
      <c r="J16" s="45">
        <v>1228.768</v>
      </c>
      <c r="K16" s="64">
        <f t="shared" si="1"/>
        <v>4261.40302</v>
      </c>
      <c r="L16" s="223"/>
      <c r="O16" s="92"/>
    </row>
    <row r="17" spans="1:15" ht="15.75">
      <c r="A17" s="214"/>
      <c r="B17" s="212"/>
      <c r="C17" s="196"/>
      <c r="D17" s="197"/>
      <c r="E17" s="197"/>
      <c r="F17" s="192"/>
      <c r="G17" s="55" t="s">
        <v>267</v>
      </c>
      <c r="H17" s="45">
        <v>5423.43</v>
      </c>
      <c r="I17" s="45">
        <v>5423.43</v>
      </c>
      <c r="J17" s="45">
        <v>5423.43</v>
      </c>
      <c r="K17" s="64">
        <f>SUM(H17:J17)</f>
        <v>16270.29</v>
      </c>
      <c r="L17" s="223"/>
      <c r="O17" s="92"/>
    </row>
    <row r="18" spans="1:14" ht="15.75">
      <c r="A18" s="214"/>
      <c r="B18" s="212"/>
      <c r="C18" s="196"/>
      <c r="D18" s="197"/>
      <c r="E18" s="197"/>
      <c r="F18" s="192"/>
      <c r="G18" s="55" t="s">
        <v>302</v>
      </c>
      <c r="H18" s="45">
        <v>24.90098</v>
      </c>
      <c r="I18" s="45">
        <v>0</v>
      </c>
      <c r="J18" s="45">
        <v>0</v>
      </c>
      <c r="K18" s="64">
        <f>SUM(H18:J18)</f>
        <v>24.90098</v>
      </c>
      <c r="L18" s="223"/>
      <c r="M18" s="92"/>
      <c r="N18" s="92"/>
    </row>
    <row r="19" spans="1:14" ht="15.75">
      <c r="A19" s="214"/>
      <c r="B19" s="212"/>
      <c r="C19" s="196"/>
      <c r="D19" s="197"/>
      <c r="E19" s="197"/>
      <c r="F19" s="192"/>
      <c r="G19" s="55" t="s">
        <v>35</v>
      </c>
      <c r="H19" s="45">
        <v>3.2</v>
      </c>
      <c r="I19" s="45">
        <v>3.2</v>
      </c>
      <c r="J19" s="45">
        <v>3.2</v>
      </c>
      <c r="K19" s="64">
        <f t="shared" si="1"/>
        <v>9.600000000000001</v>
      </c>
      <c r="L19" s="223"/>
      <c r="M19" s="92"/>
      <c r="N19" s="92"/>
    </row>
    <row r="20" spans="1:14" ht="15.75" hidden="1">
      <c r="A20" s="214"/>
      <c r="B20" s="212"/>
      <c r="C20" s="196"/>
      <c r="D20" s="197"/>
      <c r="E20" s="197"/>
      <c r="F20" s="193"/>
      <c r="G20" s="55" t="s">
        <v>303</v>
      </c>
      <c r="H20" s="45"/>
      <c r="I20" s="45">
        <v>0</v>
      </c>
      <c r="J20" s="45">
        <v>0</v>
      </c>
      <c r="K20" s="64">
        <f t="shared" si="1"/>
        <v>0</v>
      </c>
      <c r="L20" s="223"/>
      <c r="M20" s="92"/>
      <c r="N20" s="92"/>
    </row>
    <row r="21" spans="1:12" ht="15.75">
      <c r="A21" s="214"/>
      <c r="B21" s="212"/>
      <c r="C21" s="196"/>
      <c r="D21" s="197"/>
      <c r="E21" s="197"/>
      <c r="F21" s="206" t="s">
        <v>119</v>
      </c>
      <c r="G21" s="55" t="s">
        <v>33</v>
      </c>
      <c r="H21" s="45">
        <v>11886.245</v>
      </c>
      <c r="I21" s="64">
        <v>0</v>
      </c>
      <c r="J21" s="64">
        <v>0</v>
      </c>
      <c r="K21" s="64">
        <f t="shared" si="1"/>
        <v>11886.245</v>
      </c>
      <c r="L21" s="223"/>
    </row>
    <row r="22" spans="1:12" ht="15.75">
      <c r="A22" s="214"/>
      <c r="B22" s="212"/>
      <c r="C22" s="196"/>
      <c r="D22" s="197"/>
      <c r="E22" s="197"/>
      <c r="F22" s="206"/>
      <c r="G22" s="55" t="s">
        <v>34</v>
      </c>
      <c r="H22" s="147">
        <v>514.624</v>
      </c>
      <c r="I22" s="64">
        <v>0</v>
      </c>
      <c r="J22" s="64">
        <v>0</v>
      </c>
      <c r="K22" s="64">
        <f t="shared" si="1"/>
        <v>514.624</v>
      </c>
      <c r="L22" s="223"/>
    </row>
    <row r="23" spans="1:12" ht="15.75">
      <c r="A23" s="214"/>
      <c r="B23" s="212"/>
      <c r="C23" s="196"/>
      <c r="D23" s="197"/>
      <c r="E23" s="197"/>
      <c r="F23" s="206"/>
      <c r="G23" s="55" t="s">
        <v>82</v>
      </c>
      <c r="H23" s="45">
        <v>3589.647</v>
      </c>
      <c r="I23" s="64">
        <v>0</v>
      </c>
      <c r="J23" s="64">
        <v>0</v>
      </c>
      <c r="K23" s="64">
        <f t="shared" si="1"/>
        <v>3589.647</v>
      </c>
      <c r="L23" s="223"/>
    </row>
    <row r="24" spans="1:13" ht="15.75">
      <c r="A24" s="214"/>
      <c r="B24" s="212"/>
      <c r="C24" s="196"/>
      <c r="D24" s="197"/>
      <c r="E24" s="197"/>
      <c r="F24" s="206"/>
      <c r="G24" s="55" t="s">
        <v>31</v>
      </c>
      <c r="H24" s="45">
        <v>275</v>
      </c>
      <c r="I24" s="64">
        <v>0</v>
      </c>
      <c r="J24" s="64">
        <v>0</v>
      </c>
      <c r="K24" s="64">
        <f t="shared" si="1"/>
        <v>275</v>
      </c>
      <c r="L24" s="223"/>
      <c r="M24" s="92"/>
    </row>
    <row r="25" spans="1:12" ht="15.75">
      <c r="A25" s="205"/>
      <c r="B25" s="212"/>
      <c r="C25" s="213" t="s">
        <v>36</v>
      </c>
      <c r="D25" s="213"/>
      <c r="E25" s="213"/>
      <c r="F25" s="213"/>
      <c r="G25" s="213"/>
      <c r="H25" s="45">
        <f>SUM(H13:H24)</f>
        <v>57592.464</v>
      </c>
      <c r="I25" s="45">
        <f>SUM(I13:I24)</f>
        <v>40726.948</v>
      </c>
      <c r="J25" s="45">
        <f>SUM(J13:J24)</f>
        <v>40726.948</v>
      </c>
      <c r="K25" s="64">
        <f t="shared" si="1"/>
        <v>139046.36</v>
      </c>
      <c r="L25" s="223"/>
    </row>
    <row r="26" spans="1:12" s="44" customFormat="1" ht="47.25" customHeight="1">
      <c r="A26" s="204">
        <v>6</v>
      </c>
      <c r="B26" s="210" t="s">
        <v>76</v>
      </c>
      <c r="C26" s="40" t="s">
        <v>124</v>
      </c>
      <c r="D26" s="55" t="s">
        <v>31</v>
      </c>
      <c r="E26" s="55" t="s">
        <v>32</v>
      </c>
      <c r="F26" s="48" t="s">
        <v>125</v>
      </c>
      <c r="G26" s="55" t="s">
        <v>31</v>
      </c>
      <c r="H26" s="45">
        <v>15</v>
      </c>
      <c r="I26" s="45">
        <v>15</v>
      </c>
      <c r="J26" s="45">
        <v>15</v>
      </c>
      <c r="K26" s="64">
        <f t="shared" si="1"/>
        <v>45</v>
      </c>
      <c r="L26" s="223"/>
    </row>
    <row r="27" spans="1:12" s="44" customFormat="1" ht="15.75">
      <c r="A27" s="205"/>
      <c r="B27" s="211"/>
      <c r="C27" s="207" t="s">
        <v>40</v>
      </c>
      <c r="D27" s="208"/>
      <c r="E27" s="208"/>
      <c r="F27" s="208"/>
      <c r="G27" s="209"/>
      <c r="H27" s="45">
        <f>SUM(H26)</f>
        <v>15</v>
      </c>
      <c r="I27" s="45">
        <f>SUM(I26)</f>
        <v>15</v>
      </c>
      <c r="J27" s="45">
        <f>SUM(J26)</f>
        <v>15</v>
      </c>
      <c r="K27" s="64">
        <f t="shared" si="1"/>
        <v>45</v>
      </c>
      <c r="L27" s="223"/>
    </row>
    <row r="28" spans="1:12" s="44" customFormat="1" ht="47.25" customHeight="1">
      <c r="A28" s="204">
        <v>7</v>
      </c>
      <c r="B28" s="210" t="s">
        <v>74</v>
      </c>
      <c r="C28" s="40" t="s">
        <v>124</v>
      </c>
      <c r="D28" s="55" t="s">
        <v>31</v>
      </c>
      <c r="E28" s="55" t="s">
        <v>32</v>
      </c>
      <c r="F28" s="48" t="s">
        <v>126</v>
      </c>
      <c r="G28" s="55" t="s">
        <v>31</v>
      </c>
      <c r="H28" s="45">
        <v>695.941</v>
      </c>
      <c r="I28" s="45">
        <v>300.941</v>
      </c>
      <c r="J28" s="45">
        <v>300.941</v>
      </c>
      <c r="K28" s="64">
        <f t="shared" si="1"/>
        <v>1297.823</v>
      </c>
      <c r="L28" s="223" t="s">
        <v>213</v>
      </c>
    </row>
    <row r="29" spans="1:12" s="44" customFormat="1" ht="15.75">
      <c r="A29" s="205"/>
      <c r="B29" s="211"/>
      <c r="C29" s="207" t="s">
        <v>41</v>
      </c>
      <c r="D29" s="208"/>
      <c r="E29" s="208"/>
      <c r="F29" s="208"/>
      <c r="G29" s="209"/>
      <c r="H29" s="45">
        <f>SUM(H28)</f>
        <v>695.941</v>
      </c>
      <c r="I29" s="64">
        <f>SUM(I28)</f>
        <v>300.941</v>
      </c>
      <c r="J29" s="64">
        <f>SUM(J28)</f>
        <v>300.941</v>
      </c>
      <c r="K29" s="64">
        <f t="shared" si="1"/>
        <v>1297.823</v>
      </c>
      <c r="L29" s="223"/>
    </row>
    <row r="30" spans="1:12" s="44" customFormat="1" ht="125.25" customHeight="1" hidden="1">
      <c r="A30" s="204">
        <v>8</v>
      </c>
      <c r="B30" s="84" t="s">
        <v>141</v>
      </c>
      <c r="C30" s="225" t="s">
        <v>124</v>
      </c>
      <c r="D30" s="217" t="s">
        <v>31</v>
      </c>
      <c r="E30" s="217" t="s">
        <v>32</v>
      </c>
      <c r="F30" s="191" t="s">
        <v>288</v>
      </c>
      <c r="G30" s="217" t="s">
        <v>31</v>
      </c>
      <c r="H30" s="45">
        <f>SUM(H31:H33)</f>
        <v>0</v>
      </c>
      <c r="I30" s="64">
        <f>SUM(I31:I33)</f>
        <v>0</v>
      </c>
      <c r="J30" s="64">
        <f>SUM(J31:J33)</f>
        <v>0</v>
      </c>
      <c r="K30" s="64">
        <f t="shared" si="1"/>
        <v>0</v>
      </c>
      <c r="L30" s="223"/>
    </row>
    <row r="31" spans="1:12" s="44" customFormat="1" ht="15.75" hidden="1">
      <c r="A31" s="214"/>
      <c r="B31" s="95" t="s">
        <v>128</v>
      </c>
      <c r="C31" s="226"/>
      <c r="D31" s="218"/>
      <c r="E31" s="218"/>
      <c r="F31" s="192"/>
      <c r="G31" s="218"/>
      <c r="H31" s="96"/>
      <c r="I31" s="97"/>
      <c r="J31" s="97"/>
      <c r="K31" s="97">
        <f t="shared" si="1"/>
        <v>0</v>
      </c>
      <c r="L31" s="223"/>
    </row>
    <row r="32" spans="1:12" s="44" customFormat="1" ht="15.75" hidden="1">
      <c r="A32" s="214"/>
      <c r="B32" s="95" t="s">
        <v>129</v>
      </c>
      <c r="C32" s="226"/>
      <c r="D32" s="218"/>
      <c r="E32" s="218"/>
      <c r="F32" s="192"/>
      <c r="G32" s="218"/>
      <c r="H32" s="96"/>
      <c r="I32" s="97"/>
      <c r="J32" s="97"/>
      <c r="K32" s="97">
        <f t="shared" si="1"/>
        <v>0</v>
      </c>
      <c r="L32" s="223"/>
    </row>
    <row r="33" spans="1:12" s="44" customFormat="1" ht="31.5" hidden="1">
      <c r="A33" s="214"/>
      <c r="B33" s="95" t="s">
        <v>130</v>
      </c>
      <c r="C33" s="227"/>
      <c r="D33" s="219"/>
      <c r="E33" s="219"/>
      <c r="F33" s="193"/>
      <c r="G33" s="219"/>
      <c r="H33" s="96"/>
      <c r="I33" s="97"/>
      <c r="J33" s="97"/>
      <c r="K33" s="97">
        <f t="shared" si="1"/>
        <v>0</v>
      </c>
      <c r="L33" s="223"/>
    </row>
    <row r="34" spans="1:12" s="44" customFormat="1" ht="15.75" hidden="1">
      <c r="A34" s="205"/>
      <c r="B34" s="84"/>
      <c r="C34" s="213" t="s">
        <v>67</v>
      </c>
      <c r="D34" s="213"/>
      <c r="E34" s="213"/>
      <c r="F34" s="213"/>
      <c r="G34" s="213"/>
      <c r="H34" s="45">
        <f>H30</f>
        <v>0</v>
      </c>
      <c r="I34" s="64">
        <f>I30</f>
        <v>0</v>
      </c>
      <c r="J34" s="64">
        <f>J30</f>
        <v>0</v>
      </c>
      <c r="K34" s="64">
        <f t="shared" si="1"/>
        <v>0</v>
      </c>
      <c r="L34" s="223"/>
    </row>
    <row r="35" spans="1:12" s="44" customFormat="1" ht="71.25" customHeight="1">
      <c r="A35" s="204">
        <f>A30+1</f>
        <v>9</v>
      </c>
      <c r="B35" s="210" t="s">
        <v>140</v>
      </c>
      <c r="C35" s="88" t="s">
        <v>124</v>
      </c>
      <c r="D35" s="55" t="s">
        <v>31</v>
      </c>
      <c r="E35" s="55" t="s">
        <v>32</v>
      </c>
      <c r="F35" s="83" t="s">
        <v>122</v>
      </c>
      <c r="G35" s="55" t="s">
        <v>31</v>
      </c>
      <c r="H35" s="45">
        <v>365.4</v>
      </c>
      <c r="I35" s="86">
        <v>365.4</v>
      </c>
      <c r="J35" s="86">
        <v>365.4</v>
      </c>
      <c r="K35" s="86">
        <f t="shared" si="1"/>
        <v>1096.1999999999998</v>
      </c>
      <c r="L35" s="223"/>
    </row>
    <row r="36" spans="1:12" s="44" customFormat="1" ht="17.25" customHeight="1">
      <c r="A36" s="205"/>
      <c r="B36" s="211"/>
      <c r="C36" s="207" t="s">
        <v>70</v>
      </c>
      <c r="D36" s="208"/>
      <c r="E36" s="208"/>
      <c r="F36" s="208"/>
      <c r="G36" s="209"/>
      <c r="H36" s="45">
        <f>H35</f>
        <v>365.4</v>
      </c>
      <c r="I36" s="45">
        <f>I35</f>
        <v>365.4</v>
      </c>
      <c r="J36" s="45">
        <f>J35</f>
        <v>365.4</v>
      </c>
      <c r="K36" s="86">
        <f t="shared" si="1"/>
        <v>1096.1999999999998</v>
      </c>
      <c r="L36" s="223"/>
    </row>
    <row r="37" spans="1:12" s="44" customFormat="1" ht="51" customHeight="1">
      <c r="A37" s="204">
        <f>A35+1</f>
        <v>10</v>
      </c>
      <c r="B37" s="210" t="s">
        <v>136</v>
      </c>
      <c r="C37" s="80" t="s">
        <v>124</v>
      </c>
      <c r="D37" s="82" t="s">
        <v>31</v>
      </c>
      <c r="E37" s="82" t="s">
        <v>32</v>
      </c>
      <c r="F37" s="88" t="s">
        <v>131</v>
      </c>
      <c r="G37" s="55" t="s">
        <v>31</v>
      </c>
      <c r="H37" s="45">
        <v>0</v>
      </c>
      <c r="I37" s="64">
        <v>0</v>
      </c>
      <c r="J37" s="64">
        <v>0</v>
      </c>
      <c r="K37" s="64">
        <f t="shared" si="1"/>
        <v>0</v>
      </c>
      <c r="L37" s="223"/>
    </row>
    <row r="38" spans="1:12" s="44" customFormat="1" ht="15.75">
      <c r="A38" s="205"/>
      <c r="B38" s="211"/>
      <c r="C38" s="207" t="s">
        <v>75</v>
      </c>
      <c r="D38" s="208"/>
      <c r="E38" s="208"/>
      <c r="F38" s="208"/>
      <c r="G38" s="209"/>
      <c r="H38" s="45">
        <f>SUM(H37)</f>
        <v>0</v>
      </c>
      <c r="I38" s="45">
        <f>SUM(I37)</f>
        <v>0</v>
      </c>
      <c r="J38" s="45">
        <f>SUM(J37)</f>
        <v>0</v>
      </c>
      <c r="K38" s="64">
        <f t="shared" si="1"/>
        <v>0</v>
      </c>
      <c r="L38" s="223"/>
    </row>
    <row r="39" spans="1:12" s="38" customFormat="1" ht="15.75">
      <c r="A39" s="56">
        <f>A37+1</f>
        <v>11</v>
      </c>
      <c r="B39" s="54" t="s">
        <v>134</v>
      </c>
      <c r="C39" s="51" t="s">
        <v>24</v>
      </c>
      <c r="D39" s="52" t="s">
        <v>24</v>
      </c>
      <c r="E39" s="52" t="s">
        <v>24</v>
      </c>
      <c r="F39" s="52" t="s">
        <v>24</v>
      </c>
      <c r="G39" s="52" t="s">
        <v>24</v>
      </c>
      <c r="H39" s="67">
        <f>H42+H44+H46+H48</f>
        <v>27309.725</v>
      </c>
      <c r="I39" s="67">
        <f>I42+I44+I46+I48</f>
        <v>12606.875</v>
      </c>
      <c r="J39" s="67">
        <f>J42+J44+J46+J48</f>
        <v>12606.875</v>
      </c>
      <c r="K39" s="66">
        <f t="shared" si="1"/>
        <v>52523.475</v>
      </c>
      <c r="L39" s="53" t="s">
        <v>24</v>
      </c>
    </row>
    <row r="40" spans="1:12" ht="15.75" customHeight="1">
      <c r="A40" s="204">
        <f>A39+1</f>
        <v>12</v>
      </c>
      <c r="B40" s="215" t="s">
        <v>38</v>
      </c>
      <c r="C40" s="196" t="s">
        <v>124</v>
      </c>
      <c r="D40" s="197" t="s">
        <v>31</v>
      </c>
      <c r="E40" s="197" t="s">
        <v>32</v>
      </c>
      <c r="F40" s="48" t="s">
        <v>123</v>
      </c>
      <c r="G40" s="55" t="s">
        <v>121</v>
      </c>
      <c r="H40" s="45">
        <v>12606.875</v>
      </c>
      <c r="I40" s="45">
        <v>12606.875</v>
      </c>
      <c r="J40" s="45">
        <v>12606.875</v>
      </c>
      <c r="K40" s="64">
        <f t="shared" si="1"/>
        <v>37820.625</v>
      </c>
      <c r="L40" s="220" t="s">
        <v>184</v>
      </c>
    </row>
    <row r="41" spans="1:14" ht="15.75">
      <c r="A41" s="214"/>
      <c r="B41" s="216"/>
      <c r="C41" s="196"/>
      <c r="D41" s="197"/>
      <c r="E41" s="197"/>
      <c r="F41" s="48" t="s">
        <v>119</v>
      </c>
      <c r="G41" s="55" t="s">
        <v>121</v>
      </c>
      <c r="H41" s="45">
        <v>14702.85</v>
      </c>
      <c r="I41" s="45">
        <v>0</v>
      </c>
      <c r="J41" s="45">
        <v>0</v>
      </c>
      <c r="K41" s="64">
        <f>SUM(H41:J41)</f>
        <v>14702.85</v>
      </c>
      <c r="L41" s="221"/>
      <c r="N41" s="92"/>
    </row>
    <row r="42" spans="1:12" ht="15.75">
      <c r="A42" s="205"/>
      <c r="B42" s="211"/>
      <c r="C42" s="207" t="s">
        <v>37</v>
      </c>
      <c r="D42" s="208"/>
      <c r="E42" s="208"/>
      <c r="F42" s="208"/>
      <c r="G42" s="209"/>
      <c r="H42" s="45">
        <f>SUM(H40:H41)</f>
        <v>27309.725</v>
      </c>
      <c r="I42" s="45">
        <f>SUM(I40:I41)</f>
        <v>12606.875</v>
      </c>
      <c r="J42" s="45">
        <f>SUM(J40:J41)</f>
        <v>12606.875</v>
      </c>
      <c r="K42" s="45">
        <f aca="true" t="shared" si="2" ref="K42:K50">SUM(H42:J42)</f>
        <v>52523.475</v>
      </c>
      <c r="L42" s="221"/>
    </row>
    <row r="43" spans="1:12" ht="31.5" customHeight="1">
      <c r="A43" s="204">
        <f>A40+1</f>
        <v>13</v>
      </c>
      <c r="B43" s="210" t="s">
        <v>79</v>
      </c>
      <c r="C43" s="40" t="s">
        <v>124</v>
      </c>
      <c r="D43" s="55" t="s">
        <v>31</v>
      </c>
      <c r="E43" s="55" t="s">
        <v>32</v>
      </c>
      <c r="F43" s="48" t="s">
        <v>125</v>
      </c>
      <c r="G43" s="55" t="s">
        <v>31</v>
      </c>
      <c r="H43" s="45">
        <v>0</v>
      </c>
      <c r="I43" s="45">
        <v>0</v>
      </c>
      <c r="J43" s="45">
        <v>0</v>
      </c>
      <c r="K43" s="64">
        <f t="shared" si="2"/>
        <v>0</v>
      </c>
      <c r="L43" s="221"/>
    </row>
    <row r="44" spans="1:12" ht="15.75">
      <c r="A44" s="205"/>
      <c r="B44" s="211"/>
      <c r="C44" s="207" t="s">
        <v>42</v>
      </c>
      <c r="D44" s="208"/>
      <c r="E44" s="208"/>
      <c r="F44" s="208"/>
      <c r="G44" s="209"/>
      <c r="H44" s="45">
        <f>SUM(H43)</f>
        <v>0</v>
      </c>
      <c r="I44" s="45">
        <f>SUM(I43)</f>
        <v>0</v>
      </c>
      <c r="J44" s="45">
        <f>SUM(J43)</f>
        <v>0</v>
      </c>
      <c r="K44" s="64">
        <f t="shared" si="2"/>
        <v>0</v>
      </c>
      <c r="L44" s="221"/>
    </row>
    <row r="45" spans="1:12" ht="31.5" customHeight="1">
      <c r="A45" s="204">
        <f>A43+1</f>
        <v>14</v>
      </c>
      <c r="B45" s="210" t="s">
        <v>77</v>
      </c>
      <c r="C45" s="40" t="s">
        <v>124</v>
      </c>
      <c r="D45" s="55" t="s">
        <v>31</v>
      </c>
      <c r="E45" s="55" t="s">
        <v>32</v>
      </c>
      <c r="F45" s="48" t="s">
        <v>135</v>
      </c>
      <c r="G45" s="55" t="s">
        <v>31</v>
      </c>
      <c r="H45" s="45">
        <v>0</v>
      </c>
      <c r="I45" s="64">
        <v>0</v>
      </c>
      <c r="J45" s="64">
        <v>0</v>
      </c>
      <c r="K45" s="64">
        <f t="shared" si="2"/>
        <v>0</v>
      </c>
      <c r="L45" s="221"/>
    </row>
    <row r="46" spans="1:12" ht="15.75">
      <c r="A46" s="205"/>
      <c r="B46" s="211"/>
      <c r="C46" s="207" t="s">
        <v>43</v>
      </c>
      <c r="D46" s="208"/>
      <c r="E46" s="208"/>
      <c r="F46" s="208"/>
      <c r="G46" s="209"/>
      <c r="H46" s="45">
        <f>H45</f>
        <v>0</v>
      </c>
      <c r="I46" s="64">
        <f>H46</f>
        <v>0</v>
      </c>
      <c r="J46" s="64">
        <f>I46</f>
        <v>0</v>
      </c>
      <c r="K46" s="64">
        <f t="shared" si="2"/>
        <v>0</v>
      </c>
      <c r="L46" s="221"/>
    </row>
    <row r="47" spans="1:12" ht="55.5" customHeight="1">
      <c r="A47" s="204">
        <f>A45+1</f>
        <v>15</v>
      </c>
      <c r="B47" s="210" t="s">
        <v>78</v>
      </c>
      <c r="C47" s="40" t="s">
        <v>124</v>
      </c>
      <c r="D47" s="55" t="s">
        <v>31</v>
      </c>
      <c r="E47" s="55" t="s">
        <v>32</v>
      </c>
      <c r="F47" s="48" t="s">
        <v>127</v>
      </c>
      <c r="G47" s="55" t="s">
        <v>121</v>
      </c>
      <c r="H47" s="45">
        <v>0</v>
      </c>
      <c r="I47" s="64">
        <v>0</v>
      </c>
      <c r="J47" s="64">
        <v>0</v>
      </c>
      <c r="K47" s="64">
        <f t="shared" si="2"/>
        <v>0</v>
      </c>
      <c r="L47" s="221"/>
    </row>
    <row r="48" spans="1:12" ht="15.75">
      <c r="A48" s="205"/>
      <c r="B48" s="211"/>
      <c r="C48" s="207" t="s">
        <v>72</v>
      </c>
      <c r="D48" s="208"/>
      <c r="E48" s="208"/>
      <c r="F48" s="208"/>
      <c r="G48" s="209"/>
      <c r="H48" s="45">
        <f>SUM(H47)</f>
        <v>0</v>
      </c>
      <c r="I48" s="45">
        <f>SUM(I47)</f>
        <v>0</v>
      </c>
      <c r="J48" s="45">
        <f>SUM(J47)</f>
        <v>0</v>
      </c>
      <c r="K48" s="64">
        <f t="shared" si="2"/>
        <v>0</v>
      </c>
      <c r="L48" s="222"/>
    </row>
    <row r="49" spans="1:12" ht="31.5">
      <c r="A49" s="91">
        <f>A47+1</f>
        <v>16</v>
      </c>
      <c r="B49" s="18" t="s">
        <v>143</v>
      </c>
      <c r="C49" s="39" t="s">
        <v>24</v>
      </c>
      <c r="D49" s="90" t="s">
        <v>24</v>
      </c>
      <c r="E49" s="90" t="s">
        <v>24</v>
      </c>
      <c r="F49" s="90" t="s">
        <v>24</v>
      </c>
      <c r="G49" s="90" t="s">
        <v>24</v>
      </c>
      <c r="H49" s="98">
        <f>H8</f>
        <v>85978.53</v>
      </c>
      <c r="I49" s="98">
        <f>I8</f>
        <v>54015.164</v>
      </c>
      <c r="J49" s="98">
        <f>J8</f>
        <v>54015.164</v>
      </c>
      <c r="K49" s="99">
        <f t="shared" si="2"/>
        <v>194008.85799999998</v>
      </c>
      <c r="L49" s="53" t="s">
        <v>24</v>
      </c>
    </row>
    <row r="50" spans="1:12" ht="31.5">
      <c r="A50" s="61">
        <f>A49+1</f>
        <v>17</v>
      </c>
      <c r="B50" s="50" t="s">
        <v>144</v>
      </c>
      <c r="C50" s="40" t="s">
        <v>124</v>
      </c>
      <c r="D50" s="55" t="s">
        <v>24</v>
      </c>
      <c r="E50" s="55" t="s">
        <v>24</v>
      </c>
      <c r="F50" s="55" t="s">
        <v>24</v>
      </c>
      <c r="G50" s="55" t="s">
        <v>24</v>
      </c>
      <c r="H50" s="45">
        <f>H49</f>
        <v>85978.53</v>
      </c>
      <c r="I50" s="45">
        <f>I49</f>
        <v>54015.164</v>
      </c>
      <c r="J50" s="45">
        <f>J49</f>
        <v>54015.164</v>
      </c>
      <c r="K50" s="45">
        <f t="shared" si="2"/>
        <v>194008.85799999998</v>
      </c>
      <c r="L50" s="40" t="s">
        <v>24</v>
      </c>
    </row>
    <row r="51" spans="2:12" ht="15.75">
      <c r="B51" s="12"/>
      <c r="C51" s="9"/>
      <c r="D51" s="22"/>
      <c r="E51" s="22"/>
      <c r="F51" s="22"/>
      <c r="G51" s="22"/>
      <c r="H51" s="32"/>
      <c r="I51" s="32"/>
      <c r="J51" s="32"/>
      <c r="K51" s="32"/>
      <c r="L51" s="9"/>
    </row>
    <row r="52" spans="2:13" ht="18.75">
      <c r="B52" s="174"/>
      <c r="C52" s="174"/>
      <c r="D52" s="174"/>
      <c r="E52" s="24"/>
      <c r="F52" s="24"/>
      <c r="G52" s="24"/>
      <c r="H52" s="72"/>
      <c r="I52" s="72"/>
      <c r="J52" s="73"/>
      <c r="K52" s="68"/>
      <c r="L52" s="224"/>
      <c r="M52" s="224"/>
    </row>
    <row r="53" spans="2:12" ht="18.75">
      <c r="B53" s="4"/>
      <c r="C53" s="4"/>
      <c r="D53" s="19"/>
      <c r="E53" s="19"/>
      <c r="F53" s="19"/>
      <c r="G53" s="19"/>
      <c r="H53" s="74"/>
      <c r="I53" s="74"/>
      <c r="J53" s="74"/>
      <c r="K53" s="31"/>
      <c r="L53" s="4"/>
    </row>
    <row r="54" spans="2:12" ht="18.75">
      <c r="B54" s="4"/>
      <c r="C54" s="4"/>
      <c r="D54" s="19"/>
      <c r="E54" s="19"/>
      <c r="F54" s="19"/>
      <c r="G54" s="19"/>
      <c r="H54" s="75"/>
      <c r="I54" s="75"/>
      <c r="J54" s="75"/>
      <c r="K54" s="31"/>
      <c r="L54" s="4"/>
    </row>
    <row r="55" spans="2:12" ht="18.75">
      <c r="B55" s="4"/>
      <c r="C55" s="4"/>
      <c r="D55" s="19"/>
      <c r="E55" s="19"/>
      <c r="F55" s="19"/>
      <c r="G55" s="19"/>
      <c r="H55" s="75"/>
      <c r="I55" s="75"/>
      <c r="J55" s="76"/>
      <c r="K55" s="31"/>
      <c r="L55" s="4"/>
    </row>
    <row r="56" spans="2:12" ht="18.75">
      <c r="B56" s="4"/>
      <c r="C56" s="4"/>
      <c r="D56" s="19"/>
      <c r="E56" s="19"/>
      <c r="F56" s="19"/>
      <c r="G56" s="19"/>
      <c r="H56" s="75"/>
      <c r="I56" s="75"/>
      <c r="J56" s="75"/>
      <c r="K56" s="31"/>
      <c r="L56" s="4"/>
    </row>
    <row r="57" spans="2:12" ht="18.75">
      <c r="B57" s="4"/>
      <c r="C57" s="4"/>
      <c r="D57" s="19"/>
      <c r="E57" s="19"/>
      <c r="F57" s="19"/>
      <c r="G57" s="19"/>
      <c r="H57" s="76"/>
      <c r="I57" s="75"/>
      <c r="J57" s="76"/>
      <c r="K57" s="31"/>
      <c r="L57" s="4"/>
    </row>
    <row r="58" spans="2:12" ht="15.75">
      <c r="B58" s="4"/>
      <c r="C58" s="4"/>
      <c r="D58" s="19"/>
      <c r="E58" s="19"/>
      <c r="F58" s="19"/>
      <c r="G58" s="19"/>
      <c r="H58" s="69"/>
      <c r="I58" s="69"/>
      <c r="J58" s="69"/>
      <c r="K58" s="31"/>
      <c r="L58" s="4"/>
    </row>
    <row r="59" spans="2:12" ht="15.75">
      <c r="B59" s="4"/>
      <c r="C59" s="4"/>
      <c r="D59" s="19"/>
      <c r="E59" s="19"/>
      <c r="F59" s="19"/>
      <c r="G59" s="19"/>
      <c r="H59" s="69"/>
      <c r="I59" s="31"/>
      <c r="J59" s="31"/>
      <c r="K59" s="31"/>
      <c r="L59" s="4"/>
    </row>
    <row r="60" spans="2:12" ht="15.75">
      <c r="B60" s="4"/>
      <c r="C60" s="4"/>
      <c r="D60" s="19"/>
      <c r="E60" s="19"/>
      <c r="F60" s="19"/>
      <c r="G60" s="19"/>
      <c r="H60" s="69"/>
      <c r="I60" s="31"/>
      <c r="J60" s="31"/>
      <c r="K60" s="31"/>
      <c r="L60" s="4"/>
    </row>
    <row r="61" spans="2:12" ht="15.75">
      <c r="B61" s="4"/>
      <c r="C61" s="4"/>
      <c r="D61" s="19"/>
      <c r="E61" s="19"/>
      <c r="F61" s="19"/>
      <c r="G61" s="19"/>
      <c r="H61" s="31"/>
      <c r="I61" s="31"/>
      <c r="J61" s="31"/>
      <c r="K61" s="31"/>
      <c r="L61" s="4"/>
    </row>
    <row r="62" spans="2:12" ht="15.75">
      <c r="B62" s="4"/>
      <c r="C62" s="4"/>
      <c r="D62" s="19"/>
      <c r="E62" s="19"/>
      <c r="F62" s="19"/>
      <c r="G62" s="19"/>
      <c r="H62" s="31"/>
      <c r="I62" s="31"/>
      <c r="J62" s="31"/>
      <c r="K62" s="31"/>
      <c r="L62" s="4"/>
    </row>
    <row r="63" spans="2:12" ht="15.75">
      <c r="B63" s="4"/>
      <c r="C63" s="4"/>
      <c r="D63" s="19"/>
      <c r="E63" s="19"/>
      <c r="F63" s="19"/>
      <c r="G63" s="19"/>
      <c r="H63" s="69"/>
      <c r="I63" s="31"/>
      <c r="J63" s="31"/>
      <c r="K63" s="31"/>
      <c r="L63" s="4"/>
    </row>
    <row r="64" spans="2:12" ht="15.75">
      <c r="B64" s="4"/>
      <c r="C64" s="4"/>
      <c r="D64" s="19"/>
      <c r="E64" s="19"/>
      <c r="F64" s="19"/>
      <c r="G64" s="19"/>
      <c r="H64" s="31"/>
      <c r="I64" s="31"/>
      <c r="J64" s="31"/>
      <c r="K64" s="31"/>
      <c r="L64" s="4"/>
    </row>
    <row r="65" spans="2:12" ht="15.75">
      <c r="B65" s="4"/>
      <c r="C65" s="4"/>
      <c r="D65" s="19"/>
      <c r="E65" s="19"/>
      <c r="F65" s="19"/>
      <c r="G65" s="19"/>
      <c r="H65" s="31"/>
      <c r="I65" s="31"/>
      <c r="J65" s="31"/>
      <c r="K65" s="31"/>
      <c r="L65" s="4"/>
    </row>
    <row r="66" spans="2:12" ht="15.75">
      <c r="B66" s="4"/>
      <c r="C66" s="4"/>
      <c r="D66" s="19"/>
      <c r="E66" s="19"/>
      <c r="F66" s="19"/>
      <c r="G66" s="19"/>
      <c r="H66" s="31"/>
      <c r="I66" s="31"/>
      <c r="J66" s="31"/>
      <c r="K66" s="31"/>
      <c r="L66" s="4"/>
    </row>
    <row r="67" spans="2:12" ht="15.75">
      <c r="B67" s="4"/>
      <c r="C67" s="4"/>
      <c r="D67" s="19"/>
      <c r="E67" s="19"/>
      <c r="F67" s="19"/>
      <c r="G67" s="19"/>
      <c r="H67" s="31"/>
      <c r="I67" s="31"/>
      <c r="J67" s="31"/>
      <c r="K67" s="31"/>
      <c r="L67" s="4"/>
    </row>
    <row r="68" spans="2:12" ht="15.75">
      <c r="B68" s="4"/>
      <c r="C68" s="4"/>
      <c r="D68" s="19"/>
      <c r="E68" s="19"/>
      <c r="F68" s="19"/>
      <c r="G68" s="19"/>
      <c r="H68" s="31"/>
      <c r="I68" s="31"/>
      <c r="J68" s="31"/>
      <c r="K68" s="31"/>
      <c r="L68" s="4"/>
    </row>
    <row r="69" spans="2:12" ht="15.75">
      <c r="B69" s="4"/>
      <c r="C69" s="4"/>
      <c r="D69" s="19"/>
      <c r="E69" s="19"/>
      <c r="F69" s="19"/>
      <c r="G69" s="19"/>
      <c r="H69" s="31"/>
      <c r="I69" s="31"/>
      <c r="J69" s="31"/>
      <c r="K69" s="31"/>
      <c r="L69" s="4"/>
    </row>
    <row r="70" spans="2:12" ht="15.75">
      <c r="B70" s="4"/>
      <c r="C70" s="4"/>
      <c r="D70" s="19"/>
      <c r="E70" s="19"/>
      <c r="F70" s="19"/>
      <c r="G70" s="19"/>
      <c r="H70" s="31"/>
      <c r="I70" s="31"/>
      <c r="J70" s="31"/>
      <c r="K70" s="31"/>
      <c r="L70" s="4"/>
    </row>
    <row r="71" spans="2:12" ht="15.75">
      <c r="B71" s="4"/>
      <c r="C71" s="4"/>
      <c r="D71" s="19"/>
      <c r="E71" s="19"/>
      <c r="F71" s="19"/>
      <c r="G71" s="19"/>
      <c r="H71" s="31"/>
      <c r="I71" s="31"/>
      <c r="J71" s="31"/>
      <c r="K71" s="31"/>
      <c r="L71" s="4"/>
    </row>
    <row r="72" spans="2:12" ht="15.75">
      <c r="B72" s="4"/>
      <c r="C72" s="4"/>
      <c r="D72" s="19"/>
      <c r="E72" s="19"/>
      <c r="F72" s="19"/>
      <c r="G72" s="19"/>
      <c r="H72" s="31"/>
      <c r="I72" s="31"/>
      <c r="J72" s="31"/>
      <c r="K72" s="31"/>
      <c r="L72" s="4"/>
    </row>
    <row r="73" spans="2:12" ht="15.75">
      <c r="B73" s="4"/>
      <c r="C73" s="4"/>
      <c r="D73" s="19"/>
      <c r="E73" s="19"/>
      <c r="F73" s="19"/>
      <c r="G73" s="19"/>
      <c r="H73" s="31"/>
      <c r="I73" s="31"/>
      <c r="J73" s="31"/>
      <c r="K73" s="31"/>
      <c r="L73" s="4"/>
    </row>
    <row r="74" spans="2:12" ht="15.75">
      <c r="B74" s="4"/>
      <c r="C74" s="4"/>
      <c r="D74" s="19"/>
      <c r="E74" s="19"/>
      <c r="F74" s="19"/>
      <c r="G74" s="19"/>
      <c r="H74" s="31"/>
      <c r="I74" s="31"/>
      <c r="J74" s="31"/>
      <c r="K74" s="31"/>
      <c r="L74" s="4"/>
    </row>
    <row r="75" spans="2:12" ht="15.75">
      <c r="B75" s="4"/>
      <c r="C75" s="4"/>
      <c r="D75" s="19"/>
      <c r="E75" s="19"/>
      <c r="F75" s="19"/>
      <c r="G75" s="19"/>
      <c r="H75" s="31"/>
      <c r="I75" s="31"/>
      <c r="J75" s="31"/>
      <c r="K75" s="31"/>
      <c r="L75" s="4"/>
    </row>
    <row r="76" spans="2:12" ht="15.75">
      <c r="B76" s="4"/>
      <c r="C76" s="4"/>
      <c r="D76" s="19"/>
      <c r="E76" s="19"/>
      <c r="F76" s="19"/>
      <c r="G76" s="19"/>
      <c r="H76" s="31"/>
      <c r="I76" s="31"/>
      <c r="J76" s="31"/>
      <c r="K76" s="31"/>
      <c r="L76" s="4"/>
    </row>
    <row r="77" spans="2:12" ht="15.75">
      <c r="B77" s="4"/>
      <c r="C77" s="4"/>
      <c r="D77" s="19"/>
      <c r="E77" s="19"/>
      <c r="F77" s="19"/>
      <c r="G77" s="19"/>
      <c r="H77" s="31"/>
      <c r="I77" s="31"/>
      <c r="J77" s="31"/>
      <c r="K77" s="31"/>
      <c r="L77" s="4"/>
    </row>
    <row r="78" spans="2:12" ht="15.75">
      <c r="B78" s="4"/>
      <c r="C78" s="4"/>
      <c r="D78" s="19"/>
      <c r="E78" s="19"/>
      <c r="F78" s="19"/>
      <c r="G78" s="19"/>
      <c r="H78" s="31"/>
      <c r="I78" s="31"/>
      <c r="J78" s="31"/>
      <c r="K78" s="31"/>
      <c r="L78" s="4"/>
    </row>
    <row r="79" spans="2:12" ht="15.75">
      <c r="B79" s="4"/>
      <c r="C79" s="4"/>
      <c r="D79" s="19"/>
      <c r="E79" s="19"/>
      <c r="F79" s="19"/>
      <c r="G79" s="19"/>
      <c r="H79" s="31"/>
      <c r="I79" s="31"/>
      <c r="J79" s="31"/>
      <c r="K79" s="31"/>
      <c r="L79" s="4"/>
    </row>
    <row r="80" spans="2:12" ht="15.75">
      <c r="B80" s="4"/>
      <c r="C80" s="4"/>
      <c r="D80" s="19"/>
      <c r="E80" s="19"/>
      <c r="F80" s="19"/>
      <c r="G80" s="19"/>
      <c r="H80" s="31"/>
      <c r="I80" s="31"/>
      <c r="J80" s="31"/>
      <c r="K80" s="31"/>
      <c r="L80" s="4"/>
    </row>
    <row r="81" spans="2:12" ht="15.75">
      <c r="B81" s="4"/>
      <c r="C81" s="4"/>
      <c r="D81" s="19"/>
      <c r="E81" s="19"/>
      <c r="F81" s="19"/>
      <c r="G81" s="19"/>
      <c r="H81" s="31"/>
      <c r="I81" s="31"/>
      <c r="J81" s="31"/>
      <c r="K81" s="31"/>
      <c r="L81" s="4"/>
    </row>
    <row r="82" spans="2:12" ht="15.75">
      <c r="B82" s="4"/>
      <c r="C82" s="4"/>
      <c r="D82" s="19"/>
      <c r="E82" s="19"/>
      <c r="F82" s="19"/>
      <c r="G82" s="19"/>
      <c r="H82" s="31"/>
      <c r="I82" s="31"/>
      <c r="J82" s="31"/>
      <c r="K82" s="31"/>
      <c r="L82" s="4"/>
    </row>
    <row r="83" spans="2:12" ht="15.75">
      <c r="B83" s="4"/>
      <c r="C83" s="4"/>
      <c r="D83" s="19"/>
      <c r="E83" s="19"/>
      <c r="F83" s="19"/>
      <c r="G83" s="19"/>
      <c r="H83" s="31"/>
      <c r="I83" s="31"/>
      <c r="J83" s="31"/>
      <c r="K83" s="31"/>
      <c r="L83" s="4"/>
    </row>
    <row r="84" spans="2:12" ht="15.75">
      <c r="B84" s="4"/>
      <c r="C84" s="4"/>
      <c r="D84" s="19"/>
      <c r="E84" s="19"/>
      <c r="F84" s="19"/>
      <c r="G84" s="19"/>
      <c r="H84" s="31"/>
      <c r="I84" s="31"/>
      <c r="J84" s="31"/>
      <c r="K84" s="31"/>
      <c r="L84" s="4"/>
    </row>
    <row r="85" spans="2:12" ht="15.75">
      <c r="B85" s="4"/>
      <c r="C85" s="4"/>
      <c r="D85" s="19"/>
      <c r="E85" s="19"/>
      <c r="F85" s="19"/>
      <c r="G85" s="19"/>
      <c r="H85" s="31"/>
      <c r="I85" s="31"/>
      <c r="J85" s="31"/>
      <c r="K85" s="31"/>
      <c r="L85" s="4"/>
    </row>
    <row r="86" spans="2:12" ht="15.75">
      <c r="B86" s="4"/>
      <c r="C86" s="4"/>
      <c r="D86" s="19"/>
      <c r="E86" s="19"/>
      <c r="F86" s="19"/>
      <c r="G86" s="19"/>
      <c r="H86" s="31"/>
      <c r="I86" s="31"/>
      <c r="J86" s="31"/>
      <c r="K86" s="31"/>
      <c r="L86" s="4"/>
    </row>
    <row r="87" spans="2:12" ht="15.75">
      <c r="B87" s="4"/>
      <c r="C87" s="4"/>
      <c r="D87" s="19"/>
      <c r="E87" s="19"/>
      <c r="F87" s="19"/>
      <c r="G87" s="19"/>
      <c r="H87" s="31"/>
      <c r="I87" s="31"/>
      <c r="J87" s="31"/>
      <c r="K87" s="31"/>
      <c r="L87" s="4"/>
    </row>
    <row r="88" spans="2:12" ht="15.75">
      <c r="B88" s="4"/>
      <c r="C88" s="4"/>
      <c r="D88" s="19"/>
      <c r="E88" s="19"/>
      <c r="F88" s="19"/>
      <c r="G88" s="19"/>
      <c r="H88" s="31"/>
      <c r="I88" s="31"/>
      <c r="J88" s="31"/>
      <c r="K88" s="31"/>
      <c r="L88" s="4"/>
    </row>
    <row r="89" spans="2:12" ht="15.75">
      <c r="B89" s="4"/>
      <c r="C89" s="4"/>
      <c r="D89" s="19"/>
      <c r="E89" s="19"/>
      <c r="F89" s="19"/>
      <c r="G89" s="19"/>
      <c r="H89" s="31"/>
      <c r="I89" s="31"/>
      <c r="J89" s="31"/>
      <c r="K89" s="31"/>
      <c r="L89" s="4"/>
    </row>
    <row r="90" spans="2:12" ht="15.75">
      <c r="B90" s="4"/>
      <c r="C90" s="4"/>
      <c r="D90" s="19"/>
      <c r="E90" s="19"/>
      <c r="F90" s="19"/>
      <c r="G90" s="19"/>
      <c r="H90" s="31"/>
      <c r="I90" s="31"/>
      <c r="J90" s="31"/>
      <c r="K90" s="31"/>
      <c r="L90" s="4"/>
    </row>
    <row r="91" spans="2:12" ht="15.75">
      <c r="B91" s="4"/>
      <c r="C91" s="4"/>
      <c r="D91" s="19"/>
      <c r="E91" s="19"/>
      <c r="F91" s="19"/>
      <c r="G91" s="19"/>
      <c r="H91" s="31"/>
      <c r="I91" s="31"/>
      <c r="J91" s="31"/>
      <c r="K91" s="31"/>
      <c r="L91" s="4"/>
    </row>
    <row r="92" spans="2:12" ht="15.75">
      <c r="B92" s="4"/>
      <c r="C92" s="4"/>
      <c r="D92" s="19"/>
      <c r="E92" s="19"/>
      <c r="F92" s="19"/>
      <c r="G92" s="19"/>
      <c r="H92" s="31"/>
      <c r="I92" s="31"/>
      <c r="J92" s="31"/>
      <c r="K92" s="31"/>
      <c r="L92" s="4"/>
    </row>
    <row r="93" spans="2:12" ht="15.75">
      <c r="B93" s="4"/>
      <c r="C93" s="4"/>
      <c r="D93" s="19"/>
      <c r="E93" s="19"/>
      <c r="F93" s="19"/>
      <c r="G93" s="19"/>
      <c r="H93" s="31"/>
      <c r="I93" s="31"/>
      <c r="J93" s="31"/>
      <c r="K93" s="31"/>
      <c r="L93" s="4"/>
    </row>
    <row r="94" spans="2:12" ht="15.75">
      <c r="B94" s="4"/>
      <c r="C94" s="4"/>
      <c r="D94" s="19"/>
      <c r="E94" s="19"/>
      <c r="F94" s="19"/>
      <c r="G94" s="19"/>
      <c r="H94" s="31"/>
      <c r="I94" s="31"/>
      <c r="J94" s="31"/>
      <c r="K94" s="31"/>
      <c r="L94" s="4"/>
    </row>
    <row r="95" spans="2:12" ht="15.75">
      <c r="B95" s="4"/>
      <c r="C95" s="4"/>
      <c r="D95" s="19"/>
      <c r="E95" s="19"/>
      <c r="F95" s="19"/>
      <c r="G95" s="19"/>
      <c r="H95" s="31"/>
      <c r="I95" s="31"/>
      <c r="J95" s="31"/>
      <c r="K95" s="31"/>
      <c r="L95" s="4"/>
    </row>
    <row r="96" spans="2:12" ht="15.75">
      <c r="B96" s="4"/>
      <c r="C96" s="4"/>
      <c r="D96" s="19"/>
      <c r="E96" s="19"/>
      <c r="F96" s="19"/>
      <c r="G96" s="19"/>
      <c r="H96" s="31"/>
      <c r="I96" s="31"/>
      <c r="J96" s="31"/>
      <c r="K96" s="31"/>
      <c r="L96" s="4"/>
    </row>
    <row r="97" spans="2:12" ht="15.75">
      <c r="B97" s="4"/>
      <c r="C97" s="4"/>
      <c r="D97" s="19"/>
      <c r="E97" s="19"/>
      <c r="F97" s="19"/>
      <c r="G97" s="19"/>
      <c r="H97" s="31"/>
      <c r="I97" s="31"/>
      <c r="J97" s="31"/>
      <c r="K97" s="31"/>
      <c r="L97" s="4"/>
    </row>
    <row r="98" spans="2:12" ht="15.75">
      <c r="B98" s="4"/>
      <c r="C98" s="4"/>
      <c r="D98" s="19"/>
      <c r="E98" s="19"/>
      <c r="F98" s="19"/>
      <c r="G98" s="19"/>
      <c r="H98" s="31"/>
      <c r="I98" s="31"/>
      <c r="J98" s="31"/>
      <c r="K98" s="31"/>
      <c r="L98" s="4"/>
    </row>
    <row r="99" spans="2:12" ht="15.75">
      <c r="B99" s="4"/>
      <c r="C99" s="4"/>
      <c r="D99" s="19"/>
      <c r="E99" s="19"/>
      <c r="F99" s="19"/>
      <c r="G99" s="19"/>
      <c r="H99" s="31"/>
      <c r="I99" s="31"/>
      <c r="J99" s="31"/>
      <c r="K99" s="31"/>
      <c r="L99" s="4"/>
    </row>
    <row r="100" spans="2:12" ht="15.75">
      <c r="B100" s="4"/>
      <c r="C100" s="4"/>
      <c r="D100" s="19"/>
      <c r="E100" s="19"/>
      <c r="F100" s="19"/>
      <c r="G100" s="19"/>
      <c r="H100" s="31"/>
      <c r="I100" s="31"/>
      <c r="J100" s="31"/>
      <c r="K100" s="31"/>
      <c r="L100" s="4"/>
    </row>
  </sheetData>
  <sheetProtection/>
  <mergeCells count="60">
    <mergeCell ref="L10:L11"/>
    <mergeCell ref="C29:G29"/>
    <mergeCell ref="A30:A34"/>
    <mergeCell ref="G30:G33"/>
    <mergeCell ref="F30:F33"/>
    <mergeCell ref="A43:A44"/>
    <mergeCell ref="B28:B29"/>
    <mergeCell ref="B35:B36"/>
    <mergeCell ref="L13:L27"/>
    <mergeCell ref="A35:A36"/>
    <mergeCell ref="L40:L48"/>
    <mergeCell ref="L28:L38"/>
    <mergeCell ref="C27:G27"/>
    <mergeCell ref="C36:G36"/>
    <mergeCell ref="L52:M52"/>
    <mergeCell ref="C38:G38"/>
    <mergeCell ref="B52:D52"/>
    <mergeCell ref="B47:B48"/>
    <mergeCell ref="E30:E33"/>
    <mergeCell ref="C30:C33"/>
    <mergeCell ref="A37:A38"/>
    <mergeCell ref="E40:E41"/>
    <mergeCell ref="A28:A29"/>
    <mergeCell ref="C40:C41"/>
    <mergeCell ref="D30:D33"/>
    <mergeCell ref="A10:A11"/>
    <mergeCell ref="A13:A25"/>
    <mergeCell ref="C34:G34"/>
    <mergeCell ref="B37:B38"/>
    <mergeCell ref="D40:D41"/>
    <mergeCell ref="A45:A46"/>
    <mergeCell ref="C48:G48"/>
    <mergeCell ref="B45:B46"/>
    <mergeCell ref="C42:G42"/>
    <mergeCell ref="A40:A42"/>
    <mergeCell ref="C46:G46"/>
    <mergeCell ref="A47:A48"/>
    <mergeCell ref="C44:G44"/>
    <mergeCell ref="B40:B42"/>
    <mergeCell ref="B43:B44"/>
    <mergeCell ref="H6:K6"/>
    <mergeCell ref="D6:G6"/>
    <mergeCell ref="A26:A27"/>
    <mergeCell ref="F21:F24"/>
    <mergeCell ref="C6:C7"/>
    <mergeCell ref="C11:G11"/>
    <mergeCell ref="B26:B27"/>
    <mergeCell ref="B10:B11"/>
    <mergeCell ref="B13:B25"/>
    <mergeCell ref="C25:G25"/>
    <mergeCell ref="F13:F20"/>
    <mergeCell ref="A4:L4"/>
    <mergeCell ref="I2:L2"/>
    <mergeCell ref="I1:L1"/>
    <mergeCell ref="C13:C24"/>
    <mergeCell ref="D13:D24"/>
    <mergeCell ref="E13:E24"/>
    <mergeCell ref="B6:B7"/>
    <mergeCell ref="A6:A7"/>
    <mergeCell ref="L6:L7"/>
  </mergeCells>
  <printOptions/>
  <pageMargins left="0.25" right="0.25" top="0.75" bottom="0.75" header="0.3" footer="0.3"/>
  <pageSetup fitToHeight="0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PageLayoutView="0" workbookViewId="0" topLeftCell="A1">
      <selection activeCell="B12" sqref="B12"/>
    </sheetView>
  </sheetViews>
  <sheetFormatPr defaultColWidth="9.140625" defaultRowHeight="12.75"/>
  <cols>
    <col min="1" max="1" width="9.140625" style="117" customWidth="1"/>
    <col min="2" max="2" width="32.57421875" style="117" customWidth="1"/>
    <col min="3" max="3" width="8.8515625" style="117" customWidth="1"/>
    <col min="4" max="4" width="29.00390625" style="117" customWidth="1"/>
    <col min="5" max="6" width="14.00390625" style="117" customWidth="1"/>
    <col min="7" max="7" width="14.28125" style="117" customWidth="1"/>
    <col min="8" max="9" width="14.7109375" style="117" customWidth="1"/>
    <col min="10" max="16384" width="9.140625" style="117" customWidth="1"/>
  </cols>
  <sheetData>
    <row r="1" spans="5:16" ht="15.75" customHeight="1">
      <c r="E1" s="230" t="s">
        <v>191</v>
      </c>
      <c r="F1" s="230"/>
      <c r="G1" s="230"/>
      <c r="H1" s="230"/>
      <c r="I1" s="118"/>
      <c r="J1" s="119"/>
      <c r="L1" s="230"/>
      <c r="M1" s="230"/>
      <c r="N1" s="230"/>
      <c r="O1" s="230"/>
      <c r="P1" s="230"/>
    </row>
    <row r="2" spans="5:16" ht="60" customHeight="1">
      <c r="E2" s="235" t="s">
        <v>142</v>
      </c>
      <c r="F2" s="235"/>
      <c r="G2" s="235"/>
      <c r="H2" s="235"/>
      <c r="I2" s="120"/>
      <c r="J2" s="121"/>
      <c r="K2" s="121"/>
      <c r="L2" s="235"/>
      <c r="M2" s="235"/>
      <c r="N2" s="235"/>
      <c r="O2" s="235"/>
      <c r="P2" s="235"/>
    </row>
    <row r="3" spans="5:16" ht="12.75" customHeight="1">
      <c r="E3" s="121"/>
      <c r="F3" s="121"/>
      <c r="G3" s="121"/>
      <c r="H3" s="121"/>
      <c r="I3" s="121"/>
      <c r="J3" s="121"/>
      <c r="K3" s="121"/>
      <c r="L3" s="235"/>
      <c r="M3" s="235"/>
      <c r="N3" s="235"/>
      <c r="O3" s="235"/>
      <c r="P3" s="235"/>
    </row>
    <row r="4" spans="1:9" ht="15.75" customHeight="1">
      <c r="A4" s="236" t="s">
        <v>214</v>
      </c>
      <c r="B4" s="236"/>
      <c r="C4" s="236"/>
      <c r="D4" s="236"/>
      <c r="E4" s="236"/>
      <c r="F4" s="236"/>
      <c r="G4" s="236"/>
      <c r="H4" s="236"/>
      <c r="I4" s="172"/>
    </row>
    <row r="5" spans="1:9" ht="15.75">
      <c r="A5" s="122"/>
      <c r="B5" s="122"/>
      <c r="C5" s="122"/>
      <c r="D5" s="122"/>
      <c r="E5" s="122"/>
      <c r="F5" s="122"/>
      <c r="G5" s="122"/>
      <c r="H5" s="122"/>
      <c r="I5" s="122"/>
    </row>
    <row r="6" spans="1:9" ht="63">
      <c r="A6" s="123" t="s">
        <v>0</v>
      </c>
      <c r="B6" s="123" t="s">
        <v>215</v>
      </c>
      <c r="C6" s="123" t="s">
        <v>195</v>
      </c>
      <c r="D6" s="123" t="s">
        <v>196</v>
      </c>
      <c r="E6" s="2" t="s">
        <v>84</v>
      </c>
      <c r="F6" s="2" t="s">
        <v>85</v>
      </c>
      <c r="G6" s="2" t="s">
        <v>114</v>
      </c>
      <c r="H6" s="2" t="s">
        <v>264</v>
      </c>
      <c r="I6" s="2" t="s">
        <v>304</v>
      </c>
    </row>
    <row r="7" spans="1:9" ht="15.75">
      <c r="A7" s="123">
        <v>1</v>
      </c>
      <c r="B7" s="123">
        <v>2</v>
      </c>
      <c r="C7" s="123">
        <v>3</v>
      </c>
      <c r="D7" s="123">
        <v>4</v>
      </c>
      <c r="E7" s="123">
        <v>5</v>
      </c>
      <c r="F7" s="123">
        <v>6</v>
      </c>
      <c r="G7" s="123">
        <v>7</v>
      </c>
      <c r="H7" s="123">
        <v>8</v>
      </c>
      <c r="I7" s="123">
        <v>8</v>
      </c>
    </row>
    <row r="8" spans="1:9" ht="15.75" customHeight="1">
      <c r="A8" s="123">
        <v>1</v>
      </c>
      <c r="B8" s="232" t="s">
        <v>216</v>
      </c>
      <c r="C8" s="233"/>
      <c r="D8" s="233"/>
      <c r="E8" s="233"/>
      <c r="F8" s="233"/>
      <c r="G8" s="233"/>
      <c r="H8" s="233"/>
      <c r="I8" s="234"/>
    </row>
    <row r="9" spans="1:9" ht="15.75" customHeight="1">
      <c r="A9" s="123">
        <f>A8+1</f>
        <v>2</v>
      </c>
      <c r="B9" s="232" t="s">
        <v>217</v>
      </c>
      <c r="C9" s="233"/>
      <c r="D9" s="233"/>
      <c r="E9" s="233"/>
      <c r="F9" s="233"/>
      <c r="G9" s="233"/>
      <c r="H9" s="233"/>
      <c r="I9" s="234"/>
    </row>
    <row r="10" spans="1:9" ht="63">
      <c r="A10" s="123">
        <v>3</v>
      </c>
      <c r="B10" s="125" t="s">
        <v>218</v>
      </c>
      <c r="C10" s="123" t="s">
        <v>219</v>
      </c>
      <c r="D10" s="126" t="s">
        <v>203</v>
      </c>
      <c r="E10" s="133">
        <v>9703</v>
      </c>
      <c r="F10" s="133">
        <v>9800</v>
      </c>
      <c r="G10" s="133">
        <v>9898</v>
      </c>
      <c r="H10" s="133">
        <v>9995.33333333333</v>
      </c>
      <c r="I10" s="133">
        <v>9995.33333333333</v>
      </c>
    </row>
    <row r="11" spans="1:9" ht="94.5">
      <c r="A11" s="123">
        <v>4</v>
      </c>
      <c r="B11" s="124" t="s">
        <v>220</v>
      </c>
      <c r="C11" s="123" t="s">
        <v>221</v>
      </c>
      <c r="D11" s="127" t="s">
        <v>222</v>
      </c>
      <c r="E11" s="134">
        <v>11.672</v>
      </c>
      <c r="F11" s="134">
        <v>11.908</v>
      </c>
      <c r="G11" s="134">
        <v>12.17</v>
      </c>
      <c r="H11" s="134">
        <v>12.4146666666667</v>
      </c>
      <c r="I11" s="134">
        <v>12.4146666666667</v>
      </c>
    </row>
    <row r="12" spans="1:12" ht="94.5">
      <c r="A12" s="123">
        <v>5</v>
      </c>
      <c r="B12" s="124" t="s">
        <v>223</v>
      </c>
      <c r="C12" s="123" t="s">
        <v>219</v>
      </c>
      <c r="D12" s="127" t="s">
        <v>222</v>
      </c>
      <c r="E12" s="134">
        <v>161.218</v>
      </c>
      <c r="F12" s="134">
        <v>164.474</v>
      </c>
      <c r="G12" s="134">
        <v>168.09</v>
      </c>
      <c r="H12" s="134">
        <v>171.466</v>
      </c>
      <c r="I12" s="134">
        <v>171.466</v>
      </c>
      <c r="L12" s="128"/>
    </row>
    <row r="13" spans="1:9" ht="15.75" customHeight="1">
      <c r="A13" s="123">
        <v>7</v>
      </c>
      <c r="B13" s="232" t="s">
        <v>224</v>
      </c>
      <c r="C13" s="233"/>
      <c r="D13" s="233"/>
      <c r="E13" s="233"/>
      <c r="F13" s="233"/>
      <c r="G13" s="233"/>
      <c r="H13" s="233"/>
      <c r="I13" s="234"/>
    </row>
    <row r="14" spans="1:9" ht="94.5">
      <c r="A14" s="123">
        <v>8</v>
      </c>
      <c r="B14" s="124" t="s">
        <v>225</v>
      </c>
      <c r="C14" s="123" t="s">
        <v>221</v>
      </c>
      <c r="D14" s="129" t="s">
        <v>226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</row>
    <row r="15" spans="1:9" ht="15.75">
      <c r="A15" s="130"/>
      <c r="B15" s="131"/>
      <c r="C15" s="130"/>
      <c r="D15" s="130"/>
      <c r="E15" s="130"/>
      <c r="F15" s="130"/>
      <c r="G15" s="130"/>
      <c r="H15" s="130"/>
      <c r="I15" s="130"/>
    </row>
    <row r="16" spans="1:9" ht="15.75" customHeight="1" hidden="1">
      <c r="A16" s="132" t="s">
        <v>227</v>
      </c>
      <c r="C16" s="119"/>
      <c r="D16" s="132" t="s">
        <v>65</v>
      </c>
      <c r="E16" s="122"/>
      <c r="F16" s="122"/>
      <c r="G16" s="122"/>
      <c r="H16" s="122"/>
      <c r="I16" s="122"/>
    </row>
    <row r="17" spans="1:9" ht="15.75">
      <c r="A17" s="118"/>
      <c r="B17" s="118"/>
      <c r="C17" s="118"/>
      <c r="D17" s="122"/>
      <c r="E17" s="122"/>
      <c r="F17" s="122"/>
      <c r="G17" s="122"/>
      <c r="H17" s="122"/>
      <c r="I17" s="122"/>
    </row>
    <row r="18" spans="1:9" ht="15.75">
      <c r="A18" s="130"/>
      <c r="B18" s="131"/>
      <c r="C18" s="130"/>
      <c r="D18" s="130"/>
      <c r="E18" s="130"/>
      <c r="F18" s="130"/>
      <c r="G18" s="130"/>
      <c r="H18" s="130"/>
      <c r="I18" s="130"/>
    </row>
    <row r="19" spans="1:9" ht="15.75">
      <c r="A19" s="230"/>
      <c r="B19" s="230"/>
      <c r="C19" s="230"/>
      <c r="D19" s="122"/>
      <c r="E19" s="122"/>
      <c r="F19" s="122"/>
      <c r="G19" s="122"/>
      <c r="H19" s="122"/>
      <c r="I19" s="122"/>
    </row>
    <row r="20" spans="1:9" ht="15.75">
      <c r="A20" s="230"/>
      <c r="B20" s="230"/>
      <c r="C20" s="230"/>
      <c r="D20" s="122"/>
      <c r="E20" s="122"/>
      <c r="F20" s="122"/>
      <c r="G20" s="122"/>
      <c r="H20" s="122"/>
      <c r="I20" s="122"/>
    </row>
    <row r="21" spans="1:9" ht="15.75">
      <c r="A21" s="230"/>
      <c r="B21" s="230"/>
      <c r="C21" s="230"/>
      <c r="D21" s="122"/>
      <c r="E21" s="231"/>
      <c r="F21" s="231"/>
      <c r="G21" s="231"/>
      <c r="H21" s="231"/>
      <c r="I21" s="122"/>
    </row>
    <row r="22" spans="1:9" ht="15.75">
      <c r="A22" s="122"/>
      <c r="B22" s="122"/>
      <c r="C22" s="122"/>
      <c r="D22" s="122"/>
      <c r="E22" s="122"/>
      <c r="F22" s="122"/>
      <c r="G22" s="122"/>
      <c r="H22" s="122"/>
      <c r="I22" s="122"/>
    </row>
    <row r="23" spans="1:9" ht="15.75">
      <c r="A23" s="122"/>
      <c r="B23" s="122"/>
      <c r="C23" s="122"/>
      <c r="D23" s="122"/>
      <c r="E23" s="122"/>
      <c r="F23" s="122"/>
      <c r="G23" s="122"/>
      <c r="H23" s="122"/>
      <c r="I23" s="122"/>
    </row>
    <row r="24" spans="1:9" ht="15.75">
      <c r="A24" s="122"/>
      <c r="B24" s="122"/>
      <c r="C24" s="122"/>
      <c r="D24" s="122"/>
      <c r="E24" s="122"/>
      <c r="F24" s="122"/>
      <c r="G24" s="122"/>
      <c r="H24" s="122"/>
      <c r="I24" s="122"/>
    </row>
    <row r="25" spans="1:9" ht="15.75">
      <c r="A25" s="130"/>
      <c r="B25" s="131"/>
      <c r="C25" s="130"/>
      <c r="D25" s="130"/>
      <c r="E25" s="130"/>
      <c r="F25" s="130"/>
      <c r="G25" s="130"/>
      <c r="H25" s="130"/>
      <c r="I25" s="130"/>
    </row>
    <row r="26" spans="1:9" ht="15.75">
      <c r="A26" s="130"/>
      <c r="B26" s="131"/>
      <c r="C26" s="130"/>
      <c r="D26" s="130"/>
      <c r="E26" s="130"/>
      <c r="F26" s="130"/>
      <c r="G26" s="130"/>
      <c r="H26" s="130"/>
      <c r="I26" s="130"/>
    </row>
    <row r="27" spans="1:9" ht="15.75">
      <c r="A27" s="130"/>
      <c r="B27" s="131"/>
      <c r="C27" s="130"/>
      <c r="D27" s="130"/>
      <c r="E27" s="130"/>
      <c r="F27" s="130"/>
      <c r="G27" s="130"/>
      <c r="H27" s="130"/>
      <c r="I27" s="130"/>
    </row>
    <row r="28" spans="1:9" ht="15.75">
      <c r="A28" s="130"/>
      <c r="B28" s="131"/>
      <c r="C28" s="130"/>
      <c r="D28" s="130"/>
      <c r="E28" s="130"/>
      <c r="F28" s="130"/>
      <c r="G28" s="130"/>
      <c r="H28" s="130"/>
      <c r="I28" s="130"/>
    </row>
  </sheetData>
  <sheetProtection/>
  <mergeCells count="12">
    <mergeCell ref="E1:H1"/>
    <mergeCell ref="L1:P1"/>
    <mergeCell ref="E2:H2"/>
    <mergeCell ref="L2:P3"/>
    <mergeCell ref="A4:H4"/>
    <mergeCell ref="B8:I8"/>
    <mergeCell ref="A19:C19"/>
    <mergeCell ref="A20:C20"/>
    <mergeCell ref="A21:C21"/>
    <mergeCell ref="E21:H21"/>
    <mergeCell ref="B9:I9"/>
    <mergeCell ref="B13:I13"/>
  </mergeCells>
  <printOptions/>
  <pageMargins left="0.7086614173228347" right="0.4330708661417323" top="1.1811023622047245" bottom="0.35433070866141736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97"/>
  <sheetViews>
    <sheetView view="pageBreakPreview" zoomScale="75" zoomScaleSheetLayoutView="75" zoomScalePageLayoutView="0" workbookViewId="0" topLeftCell="A1">
      <selection activeCell="H8" sqref="H8"/>
    </sheetView>
  </sheetViews>
  <sheetFormatPr defaultColWidth="9.140625" defaultRowHeight="12.75"/>
  <cols>
    <col min="1" max="1" width="9.140625" style="60" customWidth="1"/>
    <col min="2" max="2" width="51.421875" style="10" customWidth="1"/>
    <col min="3" max="3" width="26.57421875" style="10" customWidth="1"/>
    <col min="4" max="5" width="9.140625" style="27" customWidth="1"/>
    <col min="6" max="6" width="14.140625" style="27" customWidth="1"/>
    <col min="7" max="7" width="9.8515625" style="27" bestFit="1" customWidth="1"/>
    <col min="8" max="10" width="16.28125" style="35" customWidth="1"/>
    <col min="11" max="11" width="16.57421875" style="35" customWidth="1"/>
    <col min="12" max="12" width="34.8515625" style="10" customWidth="1"/>
    <col min="13" max="13" width="9.140625" style="10" customWidth="1"/>
    <col min="14" max="14" width="14.28125" style="10" bestFit="1" customWidth="1"/>
    <col min="15" max="16384" width="9.140625" style="10" customWidth="1"/>
  </cols>
  <sheetData>
    <row r="1" spans="2:12" ht="15.75" customHeight="1">
      <c r="B1" s="4"/>
      <c r="C1" s="4"/>
      <c r="D1" s="19"/>
      <c r="E1" s="19"/>
      <c r="F1" s="19"/>
      <c r="G1" s="19"/>
      <c r="H1" s="62"/>
      <c r="I1" s="174" t="s">
        <v>113</v>
      </c>
      <c r="J1" s="174"/>
      <c r="K1" s="174"/>
      <c r="L1" s="174"/>
    </row>
    <row r="2" spans="2:12" ht="36" customHeight="1">
      <c r="B2" s="4"/>
      <c r="C2" s="4"/>
      <c r="D2" s="19"/>
      <c r="E2" s="19"/>
      <c r="F2" s="19"/>
      <c r="G2" s="19"/>
      <c r="H2" s="62"/>
      <c r="I2" s="182" t="s">
        <v>142</v>
      </c>
      <c r="J2" s="182"/>
      <c r="K2" s="182"/>
      <c r="L2" s="182"/>
    </row>
    <row r="3" spans="2:12" ht="15.75">
      <c r="B3" s="4"/>
      <c r="C3" s="4"/>
      <c r="D3" s="19"/>
      <c r="E3" s="19"/>
      <c r="F3" s="19"/>
      <c r="G3" s="19"/>
      <c r="H3" s="31"/>
      <c r="I3" s="31"/>
      <c r="J3" s="31"/>
      <c r="K3" s="244"/>
      <c r="L3" s="244"/>
    </row>
    <row r="4" spans="2:12" ht="15.75">
      <c r="B4" s="242" t="s">
        <v>45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2:12" ht="15.75">
      <c r="B5" s="4"/>
      <c r="C5" s="4"/>
      <c r="D5" s="19"/>
      <c r="E5" s="19"/>
      <c r="F5" s="19"/>
      <c r="G5" s="19"/>
      <c r="H5" s="31"/>
      <c r="I5" s="31"/>
      <c r="J5" s="31"/>
      <c r="K5" s="31"/>
      <c r="L5" s="4"/>
    </row>
    <row r="6" spans="1:14" ht="33" customHeight="1">
      <c r="A6" s="199" t="s">
        <v>0</v>
      </c>
      <c r="B6" s="196" t="s">
        <v>1</v>
      </c>
      <c r="C6" s="196" t="s">
        <v>2</v>
      </c>
      <c r="D6" s="206" t="s">
        <v>3</v>
      </c>
      <c r="E6" s="206"/>
      <c r="F6" s="206"/>
      <c r="G6" s="206"/>
      <c r="H6" s="206" t="s">
        <v>139</v>
      </c>
      <c r="I6" s="206"/>
      <c r="J6" s="206"/>
      <c r="K6" s="206"/>
      <c r="L6" s="196" t="s">
        <v>14</v>
      </c>
      <c r="M6" s="11"/>
      <c r="N6" s="11"/>
    </row>
    <row r="7" spans="1:12" ht="31.5">
      <c r="A7" s="200"/>
      <c r="B7" s="196"/>
      <c r="C7" s="196"/>
      <c r="D7" s="48" t="s">
        <v>4</v>
      </c>
      <c r="E7" s="48" t="s">
        <v>5</v>
      </c>
      <c r="F7" s="48" t="s">
        <v>6</v>
      </c>
      <c r="G7" s="48" t="s">
        <v>7</v>
      </c>
      <c r="H7" s="171" t="s">
        <v>114</v>
      </c>
      <c r="I7" s="166" t="s">
        <v>264</v>
      </c>
      <c r="J7" s="166" t="s">
        <v>304</v>
      </c>
      <c r="K7" s="43" t="s">
        <v>305</v>
      </c>
      <c r="L7" s="196"/>
    </row>
    <row r="8" spans="1:12" ht="82.5" customHeight="1">
      <c r="A8" s="61">
        <v>1</v>
      </c>
      <c r="B8" s="50" t="s">
        <v>46</v>
      </c>
      <c r="C8" s="51" t="s">
        <v>24</v>
      </c>
      <c r="D8" s="52" t="s">
        <v>24</v>
      </c>
      <c r="E8" s="52" t="s">
        <v>24</v>
      </c>
      <c r="F8" s="52" t="s">
        <v>24</v>
      </c>
      <c r="G8" s="52" t="s">
        <v>24</v>
      </c>
      <c r="H8" s="66">
        <f>H9+H27+H32</f>
        <v>93445.361</v>
      </c>
      <c r="I8" s="66">
        <f>I9+I27+I32</f>
        <v>54658.912000000004</v>
      </c>
      <c r="J8" s="66">
        <f>J9+J27+J32</f>
        <v>53728.639</v>
      </c>
      <c r="K8" s="67">
        <f>SUM(H8:J8)</f>
        <v>201832.912</v>
      </c>
      <c r="L8" s="53" t="s">
        <v>24</v>
      </c>
    </row>
    <row r="9" spans="1:12" s="38" customFormat="1" ht="31.5">
      <c r="A9" s="61">
        <v>2</v>
      </c>
      <c r="B9" s="54" t="s">
        <v>47</v>
      </c>
      <c r="C9" s="51" t="s">
        <v>24</v>
      </c>
      <c r="D9" s="52" t="s">
        <v>24</v>
      </c>
      <c r="E9" s="52" t="s">
        <v>24</v>
      </c>
      <c r="F9" s="52" t="s">
        <v>24</v>
      </c>
      <c r="G9" s="52" t="s">
        <v>24</v>
      </c>
      <c r="H9" s="67">
        <f>H20+H22+H24+H26</f>
        <v>92212.504</v>
      </c>
      <c r="I9" s="67">
        <f>I20+I22+I24+I26</f>
        <v>53728.639</v>
      </c>
      <c r="J9" s="67">
        <f>J20+J22+J24+J26</f>
        <v>53728.639</v>
      </c>
      <c r="K9" s="67">
        <f>SUM(H9:J9)</f>
        <v>199669.782</v>
      </c>
      <c r="L9" s="53" t="s">
        <v>24</v>
      </c>
    </row>
    <row r="10" spans="1:12" ht="15.75" customHeight="1">
      <c r="A10" s="199">
        <v>3</v>
      </c>
      <c r="B10" s="210" t="s">
        <v>48</v>
      </c>
      <c r="C10" s="225" t="s">
        <v>124</v>
      </c>
      <c r="D10" s="217" t="s">
        <v>31</v>
      </c>
      <c r="E10" s="217" t="s">
        <v>32</v>
      </c>
      <c r="F10" s="191" t="s">
        <v>145</v>
      </c>
      <c r="G10" s="55" t="s">
        <v>121</v>
      </c>
      <c r="H10" s="45">
        <v>51421.193</v>
      </c>
      <c r="I10" s="45">
        <v>51475.693</v>
      </c>
      <c r="J10" s="45">
        <v>51475.693</v>
      </c>
      <c r="K10" s="45">
        <f>SUM(H10:J10)</f>
        <v>154372.579</v>
      </c>
      <c r="L10" s="220" t="s">
        <v>185</v>
      </c>
    </row>
    <row r="11" spans="1:12" ht="15.75" customHeight="1">
      <c r="A11" s="241"/>
      <c r="B11" s="240"/>
      <c r="C11" s="226"/>
      <c r="D11" s="218"/>
      <c r="E11" s="218"/>
      <c r="F11" s="192"/>
      <c r="G11" s="55" t="s">
        <v>33</v>
      </c>
      <c r="H11" s="45">
        <v>1365.55</v>
      </c>
      <c r="I11" s="45">
        <v>1365.55</v>
      </c>
      <c r="J11" s="45">
        <v>1365.55</v>
      </c>
      <c r="K11" s="45">
        <f>SUM(H11:J11)</f>
        <v>4096.65</v>
      </c>
      <c r="L11" s="221"/>
    </row>
    <row r="12" spans="1:12" ht="15.75" customHeight="1">
      <c r="A12" s="241"/>
      <c r="B12" s="240"/>
      <c r="C12" s="226"/>
      <c r="D12" s="218"/>
      <c r="E12" s="218"/>
      <c r="F12" s="193"/>
      <c r="G12" s="55" t="s">
        <v>82</v>
      </c>
      <c r="H12" s="45">
        <v>412.396</v>
      </c>
      <c r="I12" s="45">
        <v>412.396</v>
      </c>
      <c r="J12" s="45">
        <v>412.396</v>
      </c>
      <c r="K12" s="45">
        <f>SUM(H12:J12)</f>
        <v>1237.188</v>
      </c>
      <c r="L12" s="221"/>
    </row>
    <row r="13" spans="1:14" ht="15.75">
      <c r="A13" s="241"/>
      <c r="B13" s="240"/>
      <c r="C13" s="226"/>
      <c r="D13" s="218"/>
      <c r="E13" s="218"/>
      <c r="F13" s="206" t="s">
        <v>118</v>
      </c>
      <c r="G13" s="55" t="s">
        <v>33</v>
      </c>
      <c r="H13" s="45">
        <v>6954.697</v>
      </c>
      <c r="I13" s="64">
        <v>0</v>
      </c>
      <c r="J13" s="64">
        <v>0</v>
      </c>
      <c r="K13" s="45">
        <f aca="true" t="shared" si="0" ref="K13:K43">SUM(H13:J13)</f>
        <v>6954.697</v>
      </c>
      <c r="L13" s="221"/>
      <c r="N13" s="92"/>
    </row>
    <row r="14" spans="1:14" ht="15.75">
      <c r="A14" s="241"/>
      <c r="B14" s="240"/>
      <c r="C14" s="226"/>
      <c r="D14" s="218"/>
      <c r="E14" s="218"/>
      <c r="F14" s="206"/>
      <c r="G14" s="55" t="s">
        <v>34</v>
      </c>
      <c r="H14" s="45">
        <v>438.027</v>
      </c>
      <c r="I14" s="64">
        <v>0</v>
      </c>
      <c r="J14" s="64">
        <v>0</v>
      </c>
      <c r="K14" s="45">
        <f t="shared" si="0"/>
        <v>438.027</v>
      </c>
      <c r="L14" s="221"/>
      <c r="N14" s="92"/>
    </row>
    <row r="15" spans="1:14" ht="15.75">
      <c r="A15" s="241"/>
      <c r="B15" s="240"/>
      <c r="C15" s="226"/>
      <c r="D15" s="218"/>
      <c r="E15" s="218"/>
      <c r="F15" s="206"/>
      <c r="G15" s="55" t="s">
        <v>82</v>
      </c>
      <c r="H15" s="45">
        <v>2100.319</v>
      </c>
      <c r="I15" s="64">
        <v>0</v>
      </c>
      <c r="J15" s="64">
        <v>0</v>
      </c>
      <c r="K15" s="45">
        <f t="shared" si="0"/>
        <v>2100.319</v>
      </c>
      <c r="L15" s="221"/>
      <c r="N15" s="92"/>
    </row>
    <row r="16" spans="1:14" ht="15.75" customHeight="1" hidden="1">
      <c r="A16" s="241"/>
      <c r="B16" s="240"/>
      <c r="C16" s="226"/>
      <c r="D16" s="218"/>
      <c r="E16" s="218"/>
      <c r="F16" s="206"/>
      <c r="G16" s="55" t="s">
        <v>31</v>
      </c>
      <c r="H16" s="45"/>
      <c r="I16" s="64">
        <v>0</v>
      </c>
      <c r="J16" s="64">
        <v>0</v>
      </c>
      <c r="K16" s="45">
        <f t="shared" si="0"/>
        <v>0</v>
      </c>
      <c r="L16" s="221"/>
      <c r="N16" s="92"/>
    </row>
    <row r="17" spans="1:14" ht="15.75" customHeight="1" hidden="1">
      <c r="A17" s="241"/>
      <c r="B17" s="240"/>
      <c r="C17" s="226"/>
      <c r="D17" s="218"/>
      <c r="E17" s="218"/>
      <c r="F17" s="206"/>
      <c r="G17" s="55" t="s">
        <v>31</v>
      </c>
      <c r="H17" s="45"/>
      <c r="I17" s="64">
        <v>0</v>
      </c>
      <c r="J17" s="64">
        <v>0</v>
      </c>
      <c r="K17" s="45">
        <f t="shared" si="0"/>
        <v>0</v>
      </c>
      <c r="L17" s="221"/>
      <c r="N17" s="92"/>
    </row>
    <row r="18" spans="1:14" ht="15.75" customHeight="1" hidden="1">
      <c r="A18" s="241"/>
      <c r="B18" s="240"/>
      <c r="C18" s="226"/>
      <c r="D18" s="218"/>
      <c r="E18" s="218"/>
      <c r="F18" s="206"/>
      <c r="G18" s="55" t="s">
        <v>31</v>
      </c>
      <c r="H18" s="45">
        <v>0</v>
      </c>
      <c r="I18" s="64">
        <v>0</v>
      </c>
      <c r="J18" s="64">
        <v>0</v>
      </c>
      <c r="K18" s="45">
        <f t="shared" si="0"/>
        <v>0</v>
      </c>
      <c r="L18" s="221"/>
      <c r="N18" s="92"/>
    </row>
    <row r="19" spans="1:14" ht="15.75">
      <c r="A19" s="241"/>
      <c r="B19" s="240"/>
      <c r="C19" s="226"/>
      <c r="D19" s="218"/>
      <c r="E19" s="218"/>
      <c r="F19" s="206"/>
      <c r="G19" s="55" t="s">
        <v>121</v>
      </c>
      <c r="H19" s="45">
        <v>29048.179</v>
      </c>
      <c r="I19" s="64">
        <v>0</v>
      </c>
      <c r="J19" s="64">
        <v>0</v>
      </c>
      <c r="K19" s="45">
        <f t="shared" si="0"/>
        <v>29048.179</v>
      </c>
      <c r="L19" s="221"/>
      <c r="N19" s="92"/>
    </row>
    <row r="20" spans="1:12" ht="15.75">
      <c r="A20" s="200"/>
      <c r="B20" s="211"/>
      <c r="C20" s="213" t="s">
        <v>39</v>
      </c>
      <c r="D20" s="213"/>
      <c r="E20" s="213"/>
      <c r="F20" s="213"/>
      <c r="G20" s="213"/>
      <c r="H20" s="45">
        <f>SUM(H10:H19)</f>
        <v>91740.361</v>
      </c>
      <c r="I20" s="45">
        <f>SUM(I10:I19)</f>
        <v>53253.639</v>
      </c>
      <c r="J20" s="45">
        <f>SUM(J10:J19)</f>
        <v>53253.639</v>
      </c>
      <c r="K20" s="45">
        <f t="shared" si="0"/>
        <v>198247.639</v>
      </c>
      <c r="L20" s="221"/>
    </row>
    <row r="21" spans="1:12" ht="42" customHeight="1">
      <c r="A21" s="199">
        <v>4</v>
      </c>
      <c r="B21" s="210" t="s">
        <v>97</v>
      </c>
      <c r="C21" s="40" t="s">
        <v>124</v>
      </c>
      <c r="D21" s="55" t="s">
        <v>31</v>
      </c>
      <c r="E21" s="55" t="s">
        <v>32</v>
      </c>
      <c r="F21" s="48" t="s">
        <v>146</v>
      </c>
      <c r="G21" s="55" t="s">
        <v>31</v>
      </c>
      <c r="H21" s="45">
        <v>175</v>
      </c>
      <c r="I21" s="45">
        <v>175</v>
      </c>
      <c r="J21" s="45">
        <v>175</v>
      </c>
      <c r="K21" s="45">
        <f t="shared" si="0"/>
        <v>525</v>
      </c>
      <c r="L21" s="221"/>
    </row>
    <row r="22" spans="1:12" ht="15.75">
      <c r="A22" s="200"/>
      <c r="B22" s="211"/>
      <c r="C22" s="213" t="s">
        <v>49</v>
      </c>
      <c r="D22" s="213"/>
      <c r="E22" s="213"/>
      <c r="F22" s="213"/>
      <c r="G22" s="213"/>
      <c r="H22" s="45">
        <f>SUM(H21)</f>
        <v>175</v>
      </c>
      <c r="I22" s="45">
        <f>SUM(I21)</f>
        <v>175</v>
      </c>
      <c r="J22" s="45">
        <f>SUM(J21)</f>
        <v>175</v>
      </c>
      <c r="K22" s="45">
        <f t="shared" si="0"/>
        <v>525</v>
      </c>
      <c r="L22" s="221"/>
    </row>
    <row r="23" spans="1:12" ht="85.5" customHeight="1">
      <c r="A23" s="199">
        <v>5</v>
      </c>
      <c r="B23" s="210" t="s">
        <v>80</v>
      </c>
      <c r="C23" s="40" t="s">
        <v>124</v>
      </c>
      <c r="D23" s="55" t="s">
        <v>31</v>
      </c>
      <c r="E23" s="55" t="s">
        <v>32</v>
      </c>
      <c r="F23" s="48" t="s">
        <v>147</v>
      </c>
      <c r="G23" s="55" t="s">
        <v>121</v>
      </c>
      <c r="H23" s="45">
        <v>297.143</v>
      </c>
      <c r="I23" s="64">
        <v>300</v>
      </c>
      <c r="J23" s="64">
        <v>300</v>
      </c>
      <c r="K23" s="45">
        <f t="shared" si="0"/>
        <v>897.143</v>
      </c>
      <c r="L23" s="221"/>
    </row>
    <row r="24" spans="1:12" ht="15.75">
      <c r="A24" s="200"/>
      <c r="B24" s="211"/>
      <c r="C24" s="213" t="s">
        <v>71</v>
      </c>
      <c r="D24" s="213"/>
      <c r="E24" s="213"/>
      <c r="F24" s="213"/>
      <c r="G24" s="213"/>
      <c r="H24" s="45">
        <f>SUM(H23)</f>
        <v>297.143</v>
      </c>
      <c r="I24" s="45">
        <f>SUM(I23)</f>
        <v>300</v>
      </c>
      <c r="J24" s="45">
        <f>SUM(J23)</f>
        <v>300</v>
      </c>
      <c r="K24" s="45">
        <f t="shared" si="0"/>
        <v>897.143</v>
      </c>
      <c r="L24" s="222"/>
    </row>
    <row r="25" spans="1:12" ht="37.5" customHeight="1">
      <c r="A25" s="199">
        <v>6</v>
      </c>
      <c r="B25" s="210" t="s">
        <v>98</v>
      </c>
      <c r="C25" s="40" t="s">
        <v>124</v>
      </c>
      <c r="D25" s="55" t="s">
        <v>31</v>
      </c>
      <c r="E25" s="55" t="s">
        <v>32</v>
      </c>
      <c r="F25" s="48" t="s">
        <v>99</v>
      </c>
      <c r="G25" s="55" t="s">
        <v>31</v>
      </c>
      <c r="H25" s="45">
        <v>0</v>
      </c>
      <c r="I25" s="45">
        <v>0</v>
      </c>
      <c r="J25" s="45">
        <v>0</v>
      </c>
      <c r="K25" s="45">
        <f t="shared" si="0"/>
        <v>0</v>
      </c>
      <c r="L25" s="65"/>
    </row>
    <row r="26" spans="1:12" ht="15.75">
      <c r="A26" s="200"/>
      <c r="B26" s="211"/>
      <c r="C26" s="213" t="s">
        <v>73</v>
      </c>
      <c r="D26" s="213"/>
      <c r="E26" s="213"/>
      <c r="F26" s="213"/>
      <c r="G26" s="213"/>
      <c r="H26" s="45">
        <f>H25</f>
        <v>0</v>
      </c>
      <c r="I26" s="45">
        <f>I25</f>
        <v>0</v>
      </c>
      <c r="J26" s="45">
        <f>J25</f>
        <v>0</v>
      </c>
      <c r="K26" s="45">
        <f t="shared" si="0"/>
        <v>0</v>
      </c>
      <c r="L26" s="65"/>
    </row>
    <row r="27" spans="1:12" s="38" customFormat="1" ht="31.5">
      <c r="A27" s="61">
        <v>7</v>
      </c>
      <c r="B27" s="54" t="s">
        <v>50</v>
      </c>
      <c r="C27" s="51" t="s">
        <v>24</v>
      </c>
      <c r="D27" s="52" t="s">
        <v>24</v>
      </c>
      <c r="E27" s="52" t="s">
        <v>24</v>
      </c>
      <c r="F27" s="52" t="s">
        <v>24</v>
      </c>
      <c r="G27" s="52" t="s">
        <v>24</v>
      </c>
      <c r="H27" s="67">
        <f>H29+H31</f>
        <v>0</v>
      </c>
      <c r="I27" s="66">
        <f>I29+I31</f>
        <v>0</v>
      </c>
      <c r="J27" s="66">
        <f>J29+J31</f>
        <v>0</v>
      </c>
      <c r="K27" s="67">
        <f t="shared" si="0"/>
        <v>0</v>
      </c>
      <c r="L27" s="53" t="s">
        <v>24</v>
      </c>
    </row>
    <row r="28" spans="1:12" ht="47.25" customHeight="1">
      <c r="A28" s="199">
        <v>8</v>
      </c>
      <c r="B28" s="210" t="s">
        <v>150</v>
      </c>
      <c r="C28" s="40" t="s">
        <v>124</v>
      </c>
      <c r="D28" s="55" t="s">
        <v>31</v>
      </c>
      <c r="E28" s="55" t="s">
        <v>32</v>
      </c>
      <c r="F28" s="48" t="s">
        <v>148</v>
      </c>
      <c r="G28" s="55" t="s">
        <v>31</v>
      </c>
      <c r="H28" s="45">
        <v>0</v>
      </c>
      <c r="I28" s="45">
        <v>0</v>
      </c>
      <c r="J28" s="45">
        <v>0</v>
      </c>
      <c r="K28" s="45">
        <f t="shared" si="0"/>
        <v>0</v>
      </c>
      <c r="L28" s="223" t="s">
        <v>186</v>
      </c>
    </row>
    <row r="29" spans="1:12" ht="19.5" customHeight="1">
      <c r="A29" s="200"/>
      <c r="B29" s="240"/>
      <c r="C29" s="213" t="s">
        <v>36</v>
      </c>
      <c r="D29" s="213"/>
      <c r="E29" s="213"/>
      <c r="F29" s="213"/>
      <c r="G29" s="213"/>
      <c r="H29" s="45">
        <f>SUM(H28)</f>
        <v>0</v>
      </c>
      <c r="I29" s="45">
        <f>SUM(I28)</f>
        <v>0</v>
      </c>
      <c r="J29" s="45">
        <f>SUM(J28)</f>
        <v>0</v>
      </c>
      <c r="K29" s="45">
        <f t="shared" si="0"/>
        <v>0</v>
      </c>
      <c r="L29" s="223"/>
    </row>
    <row r="30" spans="1:12" ht="71.25" customHeight="1">
      <c r="A30" s="199">
        <v>9</v>
      </c>
      <c r="B30" s="210" t="s">
        <v>151</v>
      </c>
      <c r="C30" s="40" t="s">
        <v>124</v>
      </c>
      <c r="D30" s="55" t="s">
        <v>31</v>
      </c>
      <c r="E30" s="55" t="s">
        <v>32</v>
      </c>
      <c r="F30" s="48" t="s">
        <v>149</v>
      </c>
      <c r="G30" s="55" t="s">
        <v>31</v>
      </c>
      <c r="H30" s="45">
        <v>0</v>
      </c>
      <c r="I30" s="45">
        <v>0</v>
      </c>
      <c r="J30" s="45">
        <v>0</v>
      </c>
      <c r="K30" s="45">
        <f aca="true" t="shared" si="1" ref="K30:K37">SUM(H30:J30)</f>
        <v>0</v>
      </c>
      <c r="L30" s="223"/>
    </row>
    <row r="31" spans="1:12" ht="15.75">
      <c r="A31" s="200"/>
      <c r="B31" s="240"/>
      <c r="C31" s="213" t="s">
        <v>40</v>
      </c>
      <c r="D31" s="213"/>
      <c r="E31" s="213"/>
      <c r="F31" s="213"/>
      <c r="G31" s="213"/>
      <c r="H31" s="45">
        <f>SUM(H30)</f>
        <v>0</v>
      </c>
      <c r="I31" s="45">
        <f>SUM(I30)</f>
        <v>0</v>
      </c>
      <c r="J31" s="45">
        <f>SUM(J30)</f>
        <v>0</v>
      </c>
      <c r="K31" s="45">
        <f t="shared" si="1"/>
        <v>0</v>
      </c>
      <c r="L31" s="223"/>
    </row>
    <row r="32" spans="1:12" ht="31.5">
      <c r="A32" s="56">
        <f>A30+1</f>
        <v>10</v>
      </c>
      <c r="B32" s="54" t="s">
        <v>289</v>
      </c>
      <c r="C32" s="51" t="s">
        <v>24</v>
      </c>
      <c r="D32" s="52" t="s">
        <v>24</v>
      </c>
      <c r="E32" s="52" t="s">
        <v>24</v>
      </c>
      <c r="F32" s="52" t="s">
        <v>24</v>
      </c>
      <c r="G32" s="52" t="s">
        <v>24</v>
      </c>
      <c r="H32" s="67">
        <f>H37+H41</f>
        <v>1232.857</v>
      </c>
      <c r="I32" s="67">
        <f>I37+I45+I48</f>
        <v>930.2729999999999</v>
      </c>
      <c r="J32" s="67">
        <f>J37+J45+J48</f>
        <v>0</v>
      </c>
      <c r="K32" s="67">
        <f t="shared" si="1"/>
        <v>2163.13</v>
      </c>
      <c r="L32" s="53" t="s">
        <v>24</v>
      </c>
    </row>
    <row r="33" spans="1:12" ht="78.75">
      <c r="A33" s="204">
        <v>11</v>
      </c>
      <c r="B33" s="104" t="s">
        <v>290</v>
      </c>
      <c r="C33" s="225" t="s">
        <v>124</v>
      </c>
      <c r="D33" s="217" t="s">
        <v>31</v>
      </c>
      <c r="E33" s="217" t="s">
        <v>32</v>
      </c>
      <c r="F33" s="217" t="s">
        <v>291</v>
      </c>
      <c r="G33" s="217" t="s">
        <v>121</v>
      </c>
      <c r="H33" s="45">
        <f>SUM(H34:H36)</f>
        <v>1090</v>
      </c>
      <c r="I33" s="45">
        <f>SUM(I34:I36)</f>
        <v>930.2729999999999</v>
      </c>
      <c r="J33" s="45">
        <f>SUM(J34:J36)</f>
        <v>0</v>
      </c>
      <c r="K33" s="45">
        <f t="shared" si="1"/>
        <v>2020.273</v>
      </c>
      <c r="L33" s="220" t="s">
        <v>312</v>
      </c>
    </row>
    <row r="34" spans="1:12" ht="15.75">
      <c r="A34" s="214"/>
      <c r="B34" s="95" t="s">
        <v>128</v>
      </c>
      <c r="C34" s="226"/>
      <c r="D34" s="218"/>
      <c r="E34" s="218"/>
      <c r="F34" s="218"/>
      <c r="G34" s="218"/>
      <c r="H34" s="96">
        <v>776.62455</v>
      </c>
      <c r="I34" s="96">
        <v>660.49289</v>
      </c>
      <c r="J34" s="97">
        <v>0</v>
      </c>
      <c r="K34" s="96">
        <f t="shared" si="1"/>
        <v>1437.11744</v>
      </c>
      <c r="L34" s="226"/>
    </row>
    <row r="35" spans="1:12" ht="15.75">
      <c r="A35" s="214"/>
      <c r="B35" s="95" t="s">
        <v>129</v>
      </c>
      <c r="C35" s="226"/>
      <c r="D35" s="218"/>
      <c r="E35" s="218"/>
      <c r="F35" s="218"/>
      <c r="G35" s="218"/>
      <c r="H35" s="96">
        <v>258.87545</v>
      </c>
      <c r="I35" s="96">
        <v>269.78011</v>
      </c>
      <c r="J35" s="148">
        <v>0</v>
      </c>
      <c r="K35" s="96">
        <f t="shared" si="1"/>
        <v>528.6555599999999</v>
      </c>
      <c r="L35" s="226"/>
    </row>
    <row r="36" spans="1:12" ht="31.5">
      <c r="A36" s="214"/>
      <c r="B36" s="95" t="s">
        <v>130</v>
      </c>
      <c r="C36" s="227"/>
      <c r="D36" s="219"/>
      <c r="E36" s="219"/>
      <c r="F36" s="219"/>
      <c r="G36" s="219"/>
      <c r="H36" s="96">
        <v>54.5</v>
      </c>
      <c r="I36" s="96">
        <v>0</v>
      </c>
      <c r="J36" s="97">
        <v>0</v>
      </c>
      <c r="K36" s="96">
        <f t="shared" si="1"/>
        <v>54.5</v>
      </c>
      <c r="L36" s="226"/>
    </row>
    <row r="37" spans="1:12" ht="15.75">
      <c r="A37" s="205"/>
      <c r="B37" s="85"/>
      <c r="C37" s="207" t="s">
        <v>37</v>
      </c>
      <c r="D37" s="208"/>
      <c r="E37" s="208"/>
      <c r="F37" s="208"/>
      <c r="G37" s="209"/>
      <c r="H37" s="45">
        <f>H33</f>
        <v>1090</v>
      </c>
      <c r="I37" s="45">
        <f>I33</f>
        <v>930.2729999999999</v>
      </c>
      <c r="J37" s="45">
        <f>J33</f>
        <v>0</v>
      </c>
      <c r="K37" s="45">
        <f t="shared" si="1"/>
        <v>2020.273</v>
      </c>
      <c r="L37" s="227"/>
    </row>
    <row r="38" spans="1:12" ht="110.25">
      <c r="A38" s="204">
        <v>12</v>
      </c>
      <c r="B38" s="84" t="s">
        <v>314</v>
      </c>
      <c r="C38" s="217" t="s">
        <v>124</v>
      </c>
      <c r="D38" s="217" t="s">
        <v>31</v>
      </c>
      <c r="E38" s="217" t="s">
        <v>32</v>
      </c>
      <c r="F38" s="237" t="s">
        <v>313</v>
      </c>
      <c r="G38" s="217" t="s">
        <v>121</v>
      </c>
      <c r="H38" s="45">
        <v>142.857</v>
      </c>
      <c r="I38" s="45">
        <v>0</v>
      </c>
      <c r="J38" s="45">
        <v>0</v>
      </c>
      <c r="K38" s="45">
        <f>SUM(H38:J38)</f>
        <v>142.857</v>
      </c>
      <c r="L38" s="94"/>
    </row>
    <row r="39" spans="1:12" ht="15.75">
      <c r="A39" s="214"/>
      <c r="B39" s="95" t="s">
        <v>315</v>
      </c>
      <c r="C39" s="218"/>
      <c r="D39" s="218"/>
      <c r="E39" s="218"/>
      <c r="F39" s="238"/>
      <c r="G39" s="218"/>
      <c r="H39" s="96">
        <v>140</v>
      </c>
      <c r="I39" s="96">
        <v>0</v>
      </c>
      <c r="J39" s="96">
        <v>0</v>
      </c>
      <c r="K39" s="96">
        <f>SUM(H39:J39)</f>
        <v>140</v>
      </c>
      <c r="L39" s="94"/>
    </row>
    <row r="40" spans="1:12" ht="31.5">
      <c r="A40" s="214"/>
      <c r="B40" s="95" t="s">
        <v>130</v>
      </c>
      <c r="C40" s="219"/>
      <c r="D40" s="219"/>
      <c r="E40" s="219"/>
      <c r="F40" s="239"/>
      <c r="G40" s="219"/>
      <c r="H40" s="96">
        <v>2.857</v>
      </c>
      <c r="I40" s="96">
        <v>0</v>
      </c>
      <c r="J40" s="96">
        <v>0</v>
      </c>
      <c r="K40" s="96">
        <f>SUM(H40:J40)</f>
        <v>2.857</v>
      </c>
      <c r="L40" s="94"/>
    </row>
    <row r="41" spans="1:12" ht="15.75">
      <c r="A41" s="205"/>
      <c r="B41" s="84"/>
      <c r="C41" s="207" t="s">
        <v>42</v>
      </c>
      <c r="D41" s="208"/>
      <c r="E41" s="208"/>
      <c r="F41" s="208"/>
      <c r="G41" s="209"/>
      <c r="H41" s="45">
        <f>H38</f>
        <v>142.857</v>
      </c>
      <c r="I41" s="45">
        <f>I38</f>
        <v>0</v>
      </c>
      <c r="J41" s="45">
        <f>J38</f>
        <v>0</v>
      </c>
      <c r="K41" s="45">
        <f>SUM(H41:J41)</f>
        <v>142.857</v>
      </c>
      <c r="L41" s="94"/>
    </row>
    <row r="42" spans="1:12" ht="15.75">
      <c r="A42" s="91">
        <v>13</v>
      </c>
      <c r="B42" s="18" t="s">
        <v>143</v>
      </c>
      <c r="C42" s="39" t="s">
        <v>24</v>
      </c>
      <c r="D42" s="90" t="s">
        <v>24</v>
      </c>
      <c r="E42" s="90" t="s">
        <v>24</v>
      </c>
      <c r="F42" s="90" t="s">
        <v>24</v>
      </c>
      <c r="G42" s="90" t="s">
        <v>24</v>
      </c>
      <c r="H42" s="98">
        <f>H8</f>
        <v>93445.361</v>
      </c>
      <c r="I42" s="98">
        <f>I8</f>
        <v>54658.912000000004</v>
      </c>
      <c r="J42" s="98">
        <f>J8</f>
        <v>53728.639</v>
      </c>
      <c r="K42" s="99">
        <f t="shared" si="0"/>
        <v>201832.912</v>
      </c>
      <c r="L42" s="53" t="s">
        <v>24</v>
      </c>
    </row>
    <row r="43" spans="1:12" ht="31.5">
      <c r="A43" s="61">
        <f>A42+1</f>
        <v>14</v>
      </c>
      <c r="B43" s="50" t="s">
        <v>144</v>
      </c>
      <c r="C43" s="40" t="s">
        <v>124</v>
      </c>
      <c r="D43" s="55" t="s">
        <v>24</v>
      </c>
      <c r="E43" s="55" t="s">
        <v>24</v>
      </c>
      <c r="F43" s="55" t="s">
        <v>24</v>
      </c>
      <c r="G43" s="55" t="s">
        <v>24</v>
      </c>
      <c r="H43" s="45">
        <f>H42</f>
        <v>93445.361</v>
      </c>
      <c r="I43" s="45">
        <f>I42</f>
        <v>54658.912000000004</v>
      </c>
      <c r="J43" s="45">
        <f>J42</f>
        <v>53728.639</v>
      </c>
      <c r="K43" s="45">
        <f t="shared" si="0"/>
        <v>201832.912</v>
      </c>
      <c r="L43" s="40" t="s">
        <v>24</v>
      </c>
    </row>
    <row r="44" spans="2:12" ht="15.75">
      <c r="B44" s="12"/>
      <c r="C44" s="9"/>
      <c r="D44" s="22"/>
      <c r="E44" s="22"/>
      <c r="F44" s="22"/>
      <c r="G44" s="22"/>
      <c r="H44" s="32"/>
      <c r="I44" s="32"/>
      <c r="J44" s="32"/>
      <c r="K44" s="32"/>
      <c r="L44" s="9"/>
    </row>
    <row r="45" spans="2:12" ht="15.75">
      <c r="B45" s="3"/>
      <c r="C45" s="3"/>
      <c r="D45" s="25"/>
      <c r="E45" s="24"/>
      <c r="F45" s="24"/>
      <c r="G45" s="24"/>
      <c r="H45" s="33"/>
      <c r="I45" s="33"/>
      <c r="J45" s="33"/>
      <c r="K45" s="32"/>
      <c r="L45" s="9"/>
    </row>
    <row r="46" spans="2:12" ht="18.75">
      <c r="B46" s="5"/>
      <c r="C46" s="8"/>
      <c r="D46" s="26"/>
      <c r="E46" s="26"/>
      <c r="F46" s="26"/>
      <c r="G46" s="77"/>
      <c r="H46" s="139"/>
      <c r="I46" s="139"/>
      <c r="J46" s="70"/>
      <c r="K46" s="32"/>
      <c r="L46" s="9"/>
    </row>
    <row r="47" spans="2:12" ht="18.75">
      <c r="B47" s="174"/>
      <c r="C47" s="174"/>
      <c r="D47" s="174"/>
      <c r="E47" s="24"/>
      <c r="F47" s="24"/>
      <c r="G47" s="78"/>
      <c r="H47" s="73"/>
      <c r="I47" s="73"/>
      <c r="J47" s="73"/>
      <c r="K47" s="31"/>
      <c r="L47" s="4"/>
    </row>
    <row r="48" spans="2:12" ht="18.75">
      <c r="B48" s="174"/>
      <c r="C48" s="174"/>
      <c r="D48" s="174"/>
      <c r="E48" s="24"/>
      <c r="F48" s="24"/>
      <c r="G48" s="78"/>
      <c r="H48" s="73"/>
      <c r="I48" s="71"/>
      <c r="J48" s="33"/>
      <c r="K48" s="31"/>
      <c r="L48" s="4"/>
    </row>
    <row r="49" spans="2:12" ht="18.75">
      <c r="B49" s="174"/>
      <c r="C49" s="174"/>
      <c r="D49" s="174"/>
      <c r="E49" s="24"/>
      <c r="F49" s="24"/>
      <c r="G49" s="78"/>
      <c r="H49" s="243"/>
      <c r="I49" s="243"/>
      <c r="J49" s="33"/>
      <c r="K49" s="31"/>
      <c r="L49" s="4"/>
    </row>
    <row r="50" spans="2:12" ht="18.75">
      <c r="B50" s="4"/>
      <c r="C50" s="4"/>
      <c r="D50" s="19"/>
      <c r="E50" s="19"/>
      <c r="F50" s="19"/>
      <c r="G50" s="79"/>
      <c r="H50" s="75"/>
      <c r="I50" s="75"/>
      <c r="J50" s="31"/>
      <c r="K50" s="31"/>
      <c r="L50" s="4"/>
    </row>
    <row r="51" spans="2:12" ht="15.75">
      <c r="B51" s="4"/>
      <c r="C51" s="4"/>
      <c r="D51" s="19"/>
      <c r="E51" s="19"/>
      <c r="F51" s="19"/>
      <c r="G51" s="19"/>
      <c r="H51" s="31"/>
      <c r="I51" s="31"/>
      <c r="J51" s="31"/>
      <c r="K51" s="31"/>
      <c r="L51" s="4"/>
    </row>
    <row r="52" spans="2:12" ht="15.75">
      <c r="B52" s="4"/>
      <c r="C52" s="4"/>
      <c r="D52" s="19"/>
      <c r="E52" s="19"/>
      <c r="F52" s="19"/>
      <c r="G52" s="19"/>
      <c r="H52" s="31"/>
      <c r="I52" s="31"/>
      <c r="J52" s="31"/>
      <c r="K52" s="31"/>
      <c r="L52" s="4"/>
    </row>
    <row r="53" spans="2:12" ht="15.75">
      <c r="B53" s="4"/>
      <c r="C53" s="4"/>
      <c r="D53" s="19"/>
      <c r="E53" s="19"/>
      <c r="F53" s="19"/>
      <c r="G53" s="19"/>
      <c r="H53" s="31"/>
      <c r="I53" s="31"/>
      <c r="J53" s="31"/>
      <c r="K53" s="31"/>
      <c r="L53" s="4"/>
    </row>
    <row r="54" spans="2:12" ht="15.75">
      <c r="B54" s="4"/>
      <c r="C54" s="4"/>
      <c r="D54" s="19"/>
      <c r="E54" s="19"/>
      <c r="F54" s="19"/>
      <c r="G54" s="19"/>
      <c r="H54" s="31"/>
      <c r="I54" s="31"/>
      <c r="J54" s="31"/>
      <c r="K54" s="31"/>
      <c r="L54" s="4"/>
    </row>
    <row r="55" spans="2:12" ht="15.75">
      <c r="B55" s="4"/>
      <c r="C55" s="4"/>
      <c r="D55" s="19"/>
      <c r="E55" s="19"/>
      <c r="F55" s="19"/>
      <c r="G55" s="19"/>
      <c r="H55" s="31"/>
      <c r="I55" s="31"/>
      <c r="J55" s="31"/>
      <c r="K55" s="31"/>
      <c r="L55" s="4"/>
    </row>
    <row r="56" spans="2:12" ht="15.75">
      <c r="B56" s="4"/>
      <c r="C56" s="4"/>
      <c r="D56" s="19"/>
      <c r="E56" s="19"/>
      <c r="F56" s="19"/>
      <c r="G56" s="19"/>
      <c r="H56" s="31"/>
      <c r="I56" s="31"/>
      <c r="J56" s="31"/>
      <c r="K56" s="31"/>
      <c r="L56" s="4"/>
    </row>
    <row r="57" spans="2:12" ht="15.75">
      <c r="B57" s="4"/>
      <c r="C57" s="4"/>
      <c r="D57" s="19"/>
      <c r="E57" s="19"/>
      <c r="F57" s="19"/>
      <c r="G57" s="19"/>
      <c r="H57" s="31"/>
      <c r="I57" s="31"/>
      <c r="J57" s="31"/>
      <c r="K57" s="31"/>
      <c r="L57" s="4"/>
    </row>
    <row r="58" spans="2:12" ht="15.75">
      <c r="B58" s="4"/>
      <c r="C58" s="4"/>
      <c r="D58" s="19"/>
      <c r="E58" s="19"/>
      <c r="F58" s="19"/>
      <c r="G58" s="19"/>
      <c r="H58" s="69"/>
      <c r="I58" s="31"/>
      <c r="J58" s="31"/>
      <c r="K58" s="31"/>
      <c r="L58" s="4"/>
    </row>
    <row r="59" spans="2:12" ht="15.75">
      <c r="B59" s="4"/>
      <c r="C59" s="4"/>
      <c r="D59" s="19"/>
      <c r="E59" s="19"/>
      <c r="F59" s="19"/>
      <c r="G59" s="19"/>
      <c r="H59" s="31"/>
      <c r="I59" s="31"/>
      <c r="J59" s="31"/>
      <c r="K59" s="31"/>
      <c r="L59" s="4"/>
    </row>
    <row r="60" spans="2:12" ht="15.75">
      <c r="B60" s="4"/>
      <c r="C60" s="4"/>
      <c r="D60" s="19"/>
      <c r="E60" s="19"/>
      <c r="F60" s="19"/>
      <c r="G60" s="19"/>
      <c r="H60" s="31"/>
      <c r="I60" s="31"/>
      <c r="J60" s="31"/>
      <c r="K60" s="31"/>
      <c r="L60" s="4"/>
    </row>
    <row r="61" spans="2:12" ht="15.75">
      <c r="B61" s="4"/>
      <c r="C61" s="4"/>
      <c r="D61" s="19"/>
      <c r="E61" s="19"/>
      <c r="F61" s="19"/>
      <c r="G61" s="19"/>
      <c r="H61" s="69"/>
      <c r="I61" s="31"/>
      <c r="J61" s="31"/>
      <c r="K61" s="31"/>
      <c r="L61" s="4"/>
    </row>
    <row r="62" spans="2:12" ht="15.75">
      <c r="B62" s="4"/>
      <c r="C62" s="4"/>
      <c r="D62" s="19"/>
      <c r="E62" s="19"/>
      <c r="F62" s="19"/>
      <c r="G62" s="19"/>
      <c r="H62" s="69"/>
      <c r="I62" s="31"/>
      <c r="J62" s="31"/>
      <c r="K62" s="31"/>
      <c r="L62" s="4"/>
    </row>
    <row r="63" spans="2:12" ht="15.75">
      <c r="B63" s="4"/>
      <c r="C63" s="4"/>
      <c r="D63" s="19"/>
      <c r="E63" s="19"/>
      <c r="F63" s="19"/>
      <c r="G63" s="19"/>
      <c r="H63" s="69"/>
      <c r="I63" s="31"/>
      <c r="J63" s="31"/>
      <c r="K63" s="31"/>
      <c r="L63" s="4"/>
    </row>
    <row r="64" spans="2:12" ht="15.75">
      <c r="B64" s="4"/>
      <c r="C64" s="4"/>
      <c r="D64" s="19"/>
      <c r="E64" s="19"/>
      <c r="F64" s="19"/>
      <c r="G64" s="19"/>
      <c r="H64" s="31"/>
      <c r="I64" s="31"/>
      <c r="J64" s="31"/>
      <c r="K64" s="31"/>
      <c r="L64" s="4"/>
    </row>
    <row r="65" spans="2:12" ht="15.75">
      <c r="B65" s="4"/>
      <c r="C65" s="4"/>
      <c r="D65" s="19"/>
      <c r="E65" s="19"/>
      <c r="F65" s="19"/>
      <c r="G65" s="19"/>
      <c r="H65" s="31"/>
      <c r="I65" s="31"/>
      <c r="J65" s="31"/>
      <c r="K65" s="31"/>
      <c r="L65" s="4"/>
    </row>
    <row r="66" spans="2:12" ht="15.75">
      <c r="B66" s="4"/>
      <c r="C66" s="4"/>
      <c r="D66" s="19"/>
      <c r="E66" s="19"/>
      <c r="F66" s="19"/>
      <c r="G66" s="19"/>
      <c r="H66" s="31"/>
      <c r="I66" s="31"/>
      <c r="J66" s="31"/>
      <c r="K66" s="31"/>
      <c r="L66" s="4"/>
    </row>
    <row r="67" spans="2:12" ht="15.75">
      <c r="B67" s="4"/>
      <c r="C67" s="4"/>
      <c r="D67" s="19"/>
      <c r="E67" s="19"/>
      <c r="F67" s="19"/>
      <c r="G67" s="19"/>
      <c r="H67" s="31"/>
      <c r="I67" s="31"/>
      <c r="J67" s="31"/>
      <c r="K67" s="31"/>
      <c r="L67" s="4"/>
    </row>
    <row r="68" spans="2:12" ht="15.75">
      <c r="B68" s="4"/>
      <c r="C68" s="4"/>
      <c r="D68" s="19"/>
      <c r="E68" s="19"/>
      <c r="F68" s="19"/>
      <c r="G68" s="19"/>
      <c r="H68" s="31"/>
      <c r="I68" s="31"/>
      <c r="J68" s="31"/>
      <c r="K68" s="31"/>
      <c r="L68" s="4"/>
    </row>
    <row r="69" spans="2:12" ht="15.75">
      <c r="B69" s="4"/>
      <c r="C69" s="4"/>
      <c r="D69" s="19"/>
      <c r="E69" s="19"/>
      <c r="F69" s="19"/>
      <c r="G69" s="19"/>
      <c r="H69" s="31"/>
      <c r="I69" s="31"/>
      <c r="J69" s="31"/>
      <c r="K69" s="31"/>
      <c r="L69" s="4"/>
    </row>
    <row r="70" spans="2:12" ht="15.75">
      <c r="B70" s="4"/>
      <c r="C70" s="4"/>
      <c r="D70" s="19"/>
      <c r="E70" s="19"/>
      <c r="F70" s="19"/>
      <c r="G70" s="19"/>
      <c r="H70" s="31"/>
      <c r="I70" s="31"/>
      <c r="J70" s="31"/>
      <c r="K70" s="31"/>
      <c r="L70" s="4"/>
    </row>
    <row r="71" spans="2:12" ht="15.75">
      <c r="B71" s="4"/>
      <c r="C71" s="4"/>
      <c r="D71" s="19"/>
      <c r="E71" s="19"/>
      <c r="F71" s="19"/>
      <c r="G71" s="19"/>
      <c r="H71" s="31"/>
      <c r="I71" s="31"/>
      <c r="J71" s="31"/>
      <c r="K71" s="31"/>
      <c r="L71" s="4"/>
    </row>
    <row r="72" spans="2:12" ht="15.75">
      <c r="B72" s="4"/>
      <c r="C72" s="4"/>
      <c r="D72" s="19"/>
      <c r="E72" s="19"/>
      <c r="F72" s="19"/>
      <c r="G72" s="19"/>
      <c r="H72" s="31"/>
      <c r="I72" s="31"/>
      <c r="J72" s="31"/>
      <c r="K72" s="31"/>
      <c r="L72" s="4"/>
    </row>
    <row r="73" spans="2:12" ht="15.75">
      <c r="B73" s="4"/>
      <c r="C73" s="4"/>
      <c r="D73" s="19"/>
      <c r="E73" s="19"/>
      <c r="F73" s="19"/>
      <c r="G73" s="19"/>
      <c r="H73" s="31"/>
      <c r="I73" s="31"/>
      <c r="J73" s="31"/>
      <c r="K73" s="31"/>
      <c r="L73" s="4"/>
    </row>
    <row r="74" spans="2:12" ht="15.75">
      <c r="B74" s="4"/>
      <c r="C74" s="4"/>
      <c r="D74" s="19"/>
      <c r="E74" s="19"/>
      <c r="F74" s="19"/>
      <c r="G74" s="19"/>
      <c r="H74" s="31"/>
      <c r="I74" s="31"/>
      <c r="J74" s="31"/>
      <c r="K74" s="31"/>
      <c r="L74" s="4"/>
    </row>
    <row r="75" spans="2:12" ht="15.75">
      <c r="B75" s="4"/>
      <c r="C75" s="4"/>
      <c r="D75" s="19"/>
      <c r="E75" s="19"/>
      <c r="F75" s="19"/>
      <c r="G75" s="19"/>
      <c r="H75" s="31"/>
      <c r="I75" s="31"/>
      <c r="J75" s="31"/>
      <c r="K75" s="31"/>
      <c r="L75" s="4"/>
    </row>
    <row r="76" spans="2:12" ht="15.75">
      <c r="B76" s="4"/>
      <c r="C76" s="4"/>
      <c r="D76" s="19"/>
      <c r="E76" s="19"/>
      <c r="F76" s="19"/>
      <c r="G76" s="19"/>
      <c r="H76" s="31"/>
      <c r="I76" s="31"/>
      <c r="J76" s="31"/>
      <c r="K76" s="31"/>
      <c r="L76" s="4"/>
    </row>
    <row r="77" spans="2:12" ht="15.75">
      <c r="B77" s="4"/>
      <c r="C77" s="4"/>
      <c r="D77" s="19"/>
      <c r="E77" s="19"/>
      <c r="F77" s="19"/>
      <c r="G77" s="19"/>
      <c r="H77" s="31"/>
      <c r="I77" s="31"/>
      <c r="J77" s="31"/>
      <c r="K77" s="31"/>
      <c r="L77" s="4"/>
    </row>
    <row r="78" spans="2:12" ht="15.75">
      <c r="B78" s="4"/>
      <c r="C78" s="4"/>
      <c r="D78" s="19"/>
      <c r="E78" s="19"/>
      <c r="F78" s="19"/>
      <c r="G78" s="19"/>
      <c r="H78" s="31"/>
      <c r="I78" s="31"/>
      <c r="J78" s="31"/>
      <c r="K78" s="31"/>
      <c r="L78" s="4"/>
    </row>
    <row r="79" spans="2:12" ht="15.75">
      <c r="B79" s="4"/>
      <c r="C79" s="4"/>
      <c r="D79" s="19"/>
      <c r="E79" s="19"/>
      <c r="F79" s="19"/>
      <c r="G79" s="19"/>
      <c r="H79" s="31"/>
      <c r="I79" s="31"/>
      <c r="J79" s="31"/>
      <c r="K79" s="31"/>
      <c r="L79" s="4"/>
    </row>
    <row r="80" spans="2:12" ht="15.75">
      <c r="B80" s="4"/>
      <c r="C80" s="4"/>
      <c r="D80" s="19"/>
      <c r="E80" s="19"/>
      <c r="F80" s="19"/>
      <c r="G80" s="19"/>
      <c r="H80" s="31"/>
      <c r="I80" s="31"/>
      <c r="J80" s="31"/>
      <c r="K80" s="31"/>
      <c r="L80" s="4"/>
    </row>
    <row r="81" spans="2:12" ht="15.75">
      <c r="B81" s="4"/>
      <c r="C81" s="4"/>
      <c r="D81" s="19"/>
      <c r="E81" s="19"/>
      <c r="F81" s="19"/>
      <c r="G81" s="19"/>
      <c r="H81" s="31"/>
      <c r="I81" s="31"/>
      <c r="J81" s="31"/>
      <c r="K81" s="31"/>
      <c r="L81" s="4"/>
    </row>
    <row r="82" spans="2:12" ht="15.75">
      <c r="B82" s="4"/>
      <c r="C82" s="4"/>
      <c r="D82" s="19"/>
      <c r="E82" s="19"/>
      <c r="F82" s="19"/>
      <c r="G82" s="19"/>
      <c r="H82" s="31"/>
      <c r="I82" s="31"/>
      <c r="J82" s="31"/>
      <c r="K82" s="31"/>
      <c r="L82" s="4"/>
    </row>
    <row r="83" spans="2:12" ht="15.75">
      <c r="B83" s="4"/>
      <c r="C83" s="4"/>
      <c r="D83" s="19"/>
      <c r="E83" s="19"/>
      <c r="F83" s="19"/>
      <c r="G83" s="19"/>
      <c r="H83" s="31"/>
      <c r="I83" s="31"/>
      <c r="J83" s="31"/>
      <c r="K83" s="31"/>
      <c r="L83" s="4"/>
    </row>
    <row r="84" spans="2:12" ht="15.75">
      <c r="B84" s="4"/>
      <c r="C84" s="4"/>
      <c r="D84" s="19"/>
      <c r="E84" s="19"/>
      <c r="F84" s="19"/>
      <c r="G84" s="19"/>
      <c r="H84" s="31"/>
      <c r="I84" s="31"/>
      <c r="J84" s="31"/>
      <c r="K84" s="31"/>
      <c r="L84" s="4"/>
    </row>
    <row r="85" spans="2:12" ht="15.75">
      <c r="B85" s="4"/>
      <c r="C85" s="4"/>
      <c r="D85" s="19"/>
      <c r="E85" s="19"/>
      <c r="F85" s="19"/>
      <c r="G85" s="19"/>
      <c r="H85" s="31"/>
      <c r="I85" s="31"/>
      <c r="J85" s="31"/>
      <c r="K85" s="31"/>
      <c r="L85" s="4"/>
    </row>
    <row r="86" spans="2:12" ht="15.75">
      <c r="B86" s="4"/>
      <c r="C86" s="4"/>
      <c r="D86" s="19"/>
      <c r="E86" s="19"/>
      <c r="F86" s="19"/>
      <c r="G86" s="19"/>
      <c r="H86" s="31"/>
      <c r="I86" s="31"/>
      <c r="J86" s="31"/>
      <c r="K86" s="31"/>
      <c r="L86" s="4"/>
    </row>
    <row r="87" spans="2:12" ht="15.75">
      <c r="B87" s="4"/>
      <c r="C87" s="4"/>
      <c r="D87" s="19"/>
      <c r="E87" s="19"/>
      <c r="F87" s="19"/>
      <c r="G87" s="19"/>
      <c r="H87" s="31"/>
      <c r="I87" s="31"/>
      <c r="J87" s="31"/>
      <c r="K87" s="31"/>
      <c r="L87" s="4"/>
    </row>
    <row r="88" spans="2:12" ht="15.75">
      <c r="B88" s="4"/>
      <c r="C88" s="4"/>
      <c r="D88" s="19"/>
      <c r="E88" s="19"/>
      <c r="F88" s="19"/>
      <c r="G88" s="19"/>
      <c r="H88" s="31"/>
      <c r="I88" s="31"/>
      <c r="J88" s="31"/>
      <c r="K88" s="31"/>
      <c r="L88" s="4"/>
    </row>
    <row r="89" spans="2:12" ht="15.75">
      <c r="B89" s="4"/>
      <c r="C89" s="4"/>
      <c r="D89" s="19"/>
      <c r="E89" s="19"/>
      <c r="F89" s="19"/>
      <c r="G89" s="19"/>
      <c r="H89" s="31"/>
      <c r="I89" s="31"/>
      <c r="J89" s="31"/>
      <c r="K89" s="31"/>
      <c r="L89" s="4"/>
    </row>
    <row r="90" spans="2:12" ht="15.75">
      <c r="B90" s="4"/>
      <c r="C90" s="4"/>
      <c r="D90" s="19"/>
      <c r="E90" s="19"/>
      <c r="F90" s="19"/>
      <c r="G90" s="19"/>
      <c r="H90" s="31"/>
      <c r="I90" s="31"/>
      <c r="J90" s="31"/>
      <c r="K90" s="31"/>
      <c r="L90" s="4"/>
    </row>
    <row r="91" spans="2:12" ht="15.75">
      <c r="B91" s="4"/>
      <c r="C91" s="4"/>
      <c r="D91" s="19"/>
      <c r="E91" s="19"/>
      <c r="F91" s="19"/>
      <c r="G91" s="19"/>
      <c r="H91" s="31"/>
      <c r="I91" s="31"/>
      <c r="J91" s="31"/>
      <c r="K91" s="31"/>
      <c r="L91" s="4"/>
    </row>
    <row r="92" spans="2:12" ht="15.75">
      <c r="B92" s="4"/>
      <c r="C92" s="4"/>
      <c r="D92" s="19"/>
      <c r="E92" s="19"/>
      <c r="F92" s="19"/>
      <c r="G92" s="19"/>
      <c r="H92" s="31"/>
      <c r="I92" s="31"/>
      <c r="J92" s="31"/>
      <c r="K92" s="31"/>
      <c r="L92" s="4"/>
    </row>
    <row r="93" spans="2:12" ht="15.75">
      <c r="B93" s="4"/>
      <c r="C93" s="4"/>
      <c r="D93" s="19"/>
      <c r="E93" s="19"/>
      <c r="F93" s="19"/>
      <c r="G93" s="19"/>
      <c r="H93" s="31"/>
      <c r="I93" s="31"/>
      <c r="J93" s="31"/>
      <c r="K93" s="31"/>
      <c r="L93" s="4"/>
    </row>
    <row r="94" spans="2:12" ht="15.75">
      <c r="B94" s="4"/>
      <c r="C94" s="4"/>
      <c r="D94" s="19"/>
      <c r="E94" s="19"/>
      <c r="F94" s="19"/>
      <c r="G94" s="19"/>
      <c r="H94" s="31"/>
      <c r="I94" s="31"/>
      <c r="J94" s="31"/>
      <c r="K94" s="31"/>
      <c r="L94" s="4"/>
    </row>
    <row r="95" spans="2:12" ht="15.75">
      <c r="B95" s="4"/>
      <c r="C95" s="4"/>
      <c r="D95" s="19"/>
      <c r="E95" s="19"/>
      <c r="F95" s="19"/>
      <c r="G95" s="19"/>
      <c r="H95" s="31"/>
      <c r="I95" s="31"/>
      <c r="J95" s="31"/>
      <c r="K95" s="31"/>
      <c r="L95" s="4"/>
    </row>
    <row r="96" spans="2:12" ht="15.75">
      <c r="B96" s="4"/>
      <c r="C96" s="4"/>
      <c r="D96" s="19"/>
      <c r="E96" s="19"/>
      <c r="F96" s="19"/>
      <c r="G96" s="19"/>
      <c r="H96" s="31"/>
      <c r="I96" s="31"/>
      <c r="J96" s="31"/>
      <c r="K96" s="31"/>
      <c r="L96" s="4"/>
    </row>
    <row r="97" spans="2:12" ht="15.75">
      <c r="B97" s="4"/>
      <c r="C97" s="4"/>
      <c r="D97" s="19"/>
      <c r="E97" s="19"/>
      <c r="F97" s="19"/>
      <c r="G97" s="19"/>
      <c r="H97" s="31"/>
      <c r="I97" s="31"/>
      <c r="J97" s="31"/>
      <c r="K97" s="31"/>
      <c r="L97" s="4"/>
    </row>
  </sheetData>
  <sheetProtection/>
  <mergeCells count="54">
    <mergeCell ref="I1:L1"/>
    <mergeCell ref="I2:L2"/>
    <mergeCell ref="C31:G31"/>
    <mergeCell ref="L28:L31"/>
    <mergeCell ref="K3:L3"/>
    <mergeCell ref="L10:L24"/>
    <mergeCell ref="L6:L7"/>
    <mergeCell ref="C24:G24"/>
    <mergeCell ref="D6:G6"/>
    <mergeCell ref="C22:G22"/>
    <mergeCell ref="H49:I49"/>
    <mergeCell ref="C29:G29"/>
    <mergeCell ref="B49:D49"/>
    <mergeCell ref="H6:K6"/>
    <mergeCell ref="B10:B20"/>
    <mergeCell ref="B48:D48"/>
    <mergeCell ref="B47:D47"/>
    <mergeCell ref="C6:C7"/>
    <mergeCell ref="C20:G20"/>
    <mergeCell ref="B25:B26"/>
    <mergeCell ref="C26:G26"/>
    <mergeCell ref="F13:F19"/>
    <mergeCell ref="B4:L4"/>
    <mergeCell ref="B6:B7"/>
    <mergeCell ref="B23:B24"/>
    <mergeCell ref="C10:C19"/>
    <mergeCell ref="D10:D19"/>
    <mergeCell ref="E10:E19"/>
    <mergeCell ref="F10:F12"/>
    <mergeCell ref="A28:A29"/>
    <mergeCell ref="B28:B29"/>
    <mergeCell ref="A30:A31"/>
    <mergeCell ref="B30:B31"/>
    <mergeCell ref="A6:A7"/>
    <mergeCell ref="A10:A20"/>
    <mergeCell ref="A21:A22"/>
    <mergeCell ref="A23:A24"/>
    <mergeCell ref="B21:B22"/>
    <mergeCell ref="A25:A26"/>
    <mergeCell ref="L33:L37"/>
    <mergeCell ref="C37:G37"/>
    <mergeCell ref="A33:A37"/>
    <mergeCell ref="C33:C36"/>
    <mergeCell ref="D33:D36"/>
    <mergeCell ref="E33:E36"/>
    <mergeCell ref="F33:F36"/>
    <mergeCell ref="G33:G36"/>
    <mergeCell ref="A38:A41"/>
    <mergeCell ref="C41:G41"/>
    <mergeCell ref="C38:C40"/>
    <mergeCell ref="D38:D40"/>
    <mergeCell ref="E38:E40"/>
    <mergeCell ref="F38:F40"/>
    <mergeCell ref="G38:G40"/>
  </mergeCells>
  <printOptions/>
  <pageMargins left="0.25" right="0.25" top="0.51" bottom="0.29" header="0.55" footer="0.28"/>
  <pageSetup fitToHeight="0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PageLayoutView="0" workbookViewId="0" topLeftCell="A1">
      <selection activeCell="P11" sqref="P11"/>
    </sheetView>
  </sheetViews>
  <sheetFormatPr defaultColWidth="9.140625" defaultRowHeight="12.75"/>
  <cols>
    <col min="1" max="1" width="9.140625" style="117" customWidth="1"/>
    <col min="2" max="2" width="32.57421875" style="117" customWidth="1"/>
    <col min="3" max="3" width="13.00390625" style="117" customWidth="1"/>
    <col min="4" max="4" width="16.00390625" style="117" customWidth="1"/>
    <col min="5" max="5" width="9.8515625" style="117" customWidth="1"/>
    <col min="6" max="6" width="10.421875" style="117" customWidth="1"/>
    <col min="7" max="7" width="10.00390625" style="117" customWidth="1"/>
    <col min="8" max="9" width="10.140625" style="117" customWidth="1"/>
    <col min="10" max="16384" width="9.140625" style="117" customWidth="1"/>
  </cols>
  <sheetData>
    <row r="1" spans="5:17" ht="15.75">
      <c r="E1" s="230" t="s">
        <v>191</v>
      </c>
      <c r="F1" s="230"/>
      <c r="G1" s="230"/>
      <c r="H1" s="230"/>
      <c r="I1" s="118"/>
      <c r="J1" s="119"/>
      <c r="M1" s="230"/>
      <c r="N1" s="230"/>
      <c r="O1" s="230"/>
      <c r="P1" s="230"/>
      <c r="Q1" s="230"/>
    </row>
    <row r="2" spans="5:17" ht="85.5" customHeight="1">
      <c r="E2" s="235" t="s">
        <v>172</v>
      </c>
      <c r="F2" s="235"/>
      <c r="G2" s="235"/>
      <c r="H2" s="235"/>
      <c r="I2" s="120"/>
      <c r="J2" s="121"/>
      <c r="K2" s="121"/>
      <c r="M2" s="235"/>
      <c r="N2" s="235"/>
      <c r="O2" s="235"/>
      <c r="P2" s="235"/>
      <c r="Q2" s="235"/>
    </row>
    <row r="3" spans="5:11" ht="12.75" customHeight="1">
      <c r="E3" s="120"/>
      <c r="F3" s="120"/>
      <c r="G3" s="120"/>
      <c r="H3" s="120"/>
      <c r="I3" s="120"/>
      <c r="J3" s="121"/>
      <c r="K3" s="121"/>
    </row>
    <row r="4" spans="1:9" ht="15.75" customHeight="1">
      <c r="A4" s="236" t="s">
        <v>228</v>
      </c>
      <c r="B4" s="236"/>
      <c r="C4" s="236"/>
      <c r="D4" s="236"/>
      <c r="E4" s="236"/>
      <c r="F4" s="236"/>
      <c r="G4" s="236"/>
      <c r="H4" s="236"/>
      <c r="I4" s="172"/>
    </row>
    <row r="5" spans="1:9" ht="15.75">
      <c r="A5" s="122"/>
      <c r="B5" s="122"/>
      <c r="C5" s="122"/>
      <c r="D5" s="122"/>
      <c r="E5" s="122"/>
      <c r="F5" s="122"/>
      <c r="G5" s="122"/>
      <c r="H5" s="122"/>
      <c r="I5" s="122"/>
    </row>
    <row r="6" spans="1:9" ht="31.5">
      <c r="A6" s="123" t="s">
        <v>0</v>
      </c>
      <c r="B6" s="123" t="s">
        <v>215</v>
      </c>
      <c r="C6" s="123" t="s">
        <v>195</v>
      </c>
      <c r="D6" s="123" t="s">
        <v>196</v>
      </c>
      <c r="E6" s="2" t="s">
        <v>84</v>
      </c>
      <c r="F6" s="2" t="s">
        <v>85</v>
      </c>
      <c r="G6" s="2" t="s">
        <v>114</v>
      </c>
      <c r="H6" s="2" t="s">
        <v>264</v>
      </c>
      <c r="I6" s="2" t="s">
        <v>304</v>
      </c>
    </row>
    <row r="7" spans="1:9" ht="15.75">
      <c r="A7" s="123">
        <v>1</v>
      </c>
      <c r="B7" s="123">
        <v>2</v>
      </c>
      <c r="C7" s="123">
        <v>3</v>
      </c>
      <c r="D7" s="123">
        <v>4</v>
      </c>
      <c r="E7" s="123">
        <v>5</v>
      </c>
      <c r="F7" s="123">
        <v>6</v>
      </c>
      <c r="G7" s="123">
        <v>7</v>
      </c>
      <c r="H7" s="123">
        <v>8</v>
      </c>
      <c r="I7" s="123">
        <v>8</v>
      </c>
    </row>
    <row r="8" spans="1:9" ht="41.25" customHeight="1">
      <c r="A8" s="123">
        <v>1</v>
      </c>
      <c r="B8" s="232" t="s">
        <v>229</v>
      </c>
      <c r="C8" s="233"/>
      <c r="D8" s="233"/>
      <c r="E8" s="233"/>
      <c r="F8" s="233"/>
      <c r="G8" s="233"/>
      <c r="H8" s="233"/>
      <c r="I8" s="234"/>
    </row>
    <row r="9" spans="1:9" ht="41.25" customHeight="1">
      <c r="A9" s="123">
        <v>2</v>
      </c>
      <c r="B9" s="232" t="s">
        <v>230</v>
      </c>
      <c r="C9" s="233"/>
      <c r="D9" s="233"/>
      <c r="E9" s="233"/>
      <c r="F9" s="233"/>
      <c r="G9" s="233"/>
      <c r="H9" s="233"/>
      <c r="I9" s="234"/>
    </row>
    <row r="10" spans="1:9" ht="94.5">
      <c r="A10" s="123">
        <v>3</v>
      </c>
      <c r="B10" s="124" t="s">
        <v>231</v>
      </c>
      <c r="C10" s="123" t="s">
        <v>202</v>
      </c>
      <c r="D10" s="123" t="s">
        <v>203</v>
      </c>
      <c r="E10" s="135">
        <v>83.9</v>
      </c>
      <c r="F10" s="135">
        <v>83.9</v>
      </c>
      <c r="G10" s="135">
        <v>83.9</v>
      </c>
      <c r="H10" s="135">
        <v>83.9</v>
      </c>
      <c r="I10" s="135">
        <v>83.9</v>
      </c>
    </row>
    <row r="11" spans="1:9" ht="39.75" customHeight="1">
      <c r="A11" s="123">
        <v>4</v>
      </c>
      <c r="B11" s="245" t="s">
        <v>232</v>
      </c>
      <c r="C11" s="245"/>
      <c r="D11" s="245"/>
      <c r="E11" s="245"/>
      <c r="F11" s="245"/>
      <c r="G11" s="245"/>
      <c r="H11" s="245"/>
      <c r="I11" s="124"/>
    </row>
    <row r="12" spans="1:9" ht="78.75">
      <c r="A12" s="123">
        <v>5</v>
      </c>
      <c r="B12" s="124" t="s">
        <v>233</v>
      </c>
      <c r="C12" s="123" t="s">
        <v>234</v>
      </c>
      <c r="D12" s="123" t="s">
        <v>203</v>
      </c>
      <c r="E12" s="136">
        <v>13175</v>
      </c>
      <c r="F12" s="136">
        <v>13175</v>
      </c>
      <c r="G12" s="136">
        <v>13175</v>
      </c>
      <c r="H12" s="136">
        <v>13175</v>
      </c>
      <c r="I12" s="136">
        <v>13175</v>
      </c>
    </row>
    <row r="13" spans="1:9" ht="15.75">
      <c r="A13" s="130"/>
      <c r="B13" s="131"/>
      <c r="C13" s="130"/>
      <c r="D13" s="130"/>
      <c r="E13" s="130"/>
      <c r="F13" s="130"/>
      <c r="G13" s="130"/>
      <c r="H13" s="130"/>
      <c r="I13" s="130"/>
    </row>
    <row r="14" spans="1:9" ht="15.75" customHeight="1" hidden="1">
      <c r="A14" s="132" t="s">
        <v>27</v>
      </c>
      <c r="C14" s="119"/>
      <c r="D14" s="132" t="s">
        <v>44</v>
      </c>
      <c r="E14" s="122"/>
      <c r="F14" s="122"/>
      <c r="G14" s="122"/>
      <c r="H14" s="122"/>
      <c r="I14" s="122"/>
    </row>
    <row r="15" spans="1:9" ht="15.75" customHeight="1" hidden="1">
      <c r="A15" s="230"/>
      <c r="B15" s="230"/>
      <c r="C15" s="230"/>
      <c r="D15" s="122"/>
      <c r="E15" s="231"/>
      <c r="F15" s="231"/>
      <c r="G15" s="231"/>
      <c r="H15" s="231"/>
      <c r="I15" s="122"/>
    </row>
    <row r="16" spans="1:9" ht="15.75">
      <c r="A16" s="118"/>
      <c r="B16" s="118"/>
      <c r="C16" s="118"/>
      <c r="D16" s="122"/>
      <c r="E16" s="122"/>
      <c r="F16" s="122"/>
      <c r="G16" s="122"/>
      <c r="H16" s="122"/>
      <c r="I16" s="122"/>
    </row>
    <row r="17" spans="1:9" ht="15.75">
      <c r="A17" s="130"/>
      <c r="B17" s="131"/>
      <c r="C17" s="130"/>
      <c r="D17" s="130"/>
      <c r="E17" s="130"/>
      <c r="F17" s="130"/>
      <c r="G17" s="130"/>
      <c r="H17" s="130"/>
      <c r="I17" s="130"/>
    </row>
    <row r="18" spans="1:9" ht="15.75">
      <c r="A18" s="230"/>
      <c r="B18" s="230"/>
      <c r="C18" s="230"/>
      <c r="D18" s="122"/>
      <c r="E18" s="122"/>
      <c r="F18" s="122"/>
      <c r="G18" s="122"/>
      <c r="H18" s="122"/>
      <c r="I18" s="122"/>
    </row>
    <row r="19" spans="1:9" ht="15.75">
      <c r="A19" s="230"/>
      <c r="B19" s="230"/>
      <c r="C19" s="230"/>
      <c r="D19" s="122"/>
      <c r="E19" s="122"/>
      <c r="F19" s="122"/>
      <c r="G19" s="122"/>
      <c r="H19" s="122"/>
      <c r="I19" s="122"/>
    </row>
    <row r="20" spans="1:9" ht="15.75">
      <c r="A20" s="230"/>
      <c r="B20" s="230"/>
      <c r="C20" s="230"/>
      <c r="D20" s="122"/>
      <c r="E20" s="231"/>
      <c r="F20" s="231"/>
      <c r="G20" s="231"/>
      <c r="H20" s="231"/>
      <c r="I20" s="122"/>
    </row>
    <row r="21" spans="1:9" ht="15.75">
      <c r="A21" s="122"/>
      <c r="B21" s="122"/>
      <c r="C21" s="122"/>
      <c r="D21" s="122"/>
      <c r="E21" s="122"/>
      <c r="F21" s="122"/>
      <c r="G21" s="122"/>
      <c r="H21" s="122"/>
      <c r="I21" s="122"/>
    </row>
    <row r="22" spans="1:9" ht="15.75">
      <c r="A22" s="122"/>
      <c r="B22" s="122"/>
      <c r="C22" s="122"/>
      <c r="D22" s="122"/>
      <c r="E22" s="122"/>
      <c r="F22" s="122"/>
      <c r="G22" s="122"/>
      <c r="H22" s="122"/>
      <c r="I22" s="122"/>
    </row>
    <row r="23" spans="1:9" ht="15.75">
      <c r="A23" s="122"/>
      <c r="B23" s="122"/>
      <c r="C23" s="122"/>
      <c r="D23" s="122"/>
      <c r="E23" s="122"/>
      <c r="F23" s="122"/>
      <c r="G23" s="122"/>
      <c r="H23" s="122"/>
      <c r="I23" s="122"/>
    </row>
    <row r="24" spans="1:9" ht="15.75">
      <c r="A24" s="130"/>
      <c r="B24" s="131"/>
      <c r="C24" s="130"/>
      <c r="D24" s="130"/>
      <c r="E24" s="130"/>
      <c r="F24" s="130"/>
      <c r="G24" s="130"/>
      <c r="H24" s="130"/>
      <c r="I24" s="130"/>
    </row>
    <row r="25" spans="1:9" ht="15.75">
      <c r="A25" s="130"/>
      <c r="B25" s="131"/>
      <c r="C25" s="130"/>
      <c r="D25" s="130"/>
      <c r="E25" s="130"/>
      <c r="F25" s="130"/>
      <c r="G25" s="130"/>
      <c r="H25" s="130"/>
      <c r="I25" s="130"/>
    </row>
    <row r="26" spans="1:9" ht="15.75">
      <c r="A26" s="130"/>
      <c r="B26" s="131"/>
      <c r="C26" s="130"/>
      <c r="D26" s="130"/>
      <c r="E26" s="130"/>
      <c r="F26" s="130"/>
      <c r="G26" s="130"/>
      <c r="H26" s="130"/>
      <c r="I26" s="130"/>
    </row>
    <row r="27" spans="1:9" ht="15.75">
      <c r="A27" s="130"/>
      <c r="B27" s="131"/>
      <c r="C27" s="130"/>
      <c r="D27" s="130"/>
      <c r="E27" s="130"/>
      <c r="F27" s="130"/>
      <c r="G27" s="130"/>
      <c r="H27" s="130"/>
      <c r="I27" s="130"/>
    </row>
  </sheetData>
  <sheetProtection/>
  <mergeCells count="14">
    <mergeCell ref="E1:H1"/>
    <mergeCell ref="M1:Q1"/>
    <mergeCell ref="E2:H2"/>
    <mergeCell ref="M2:Q2"/>
    <mergeCell ref="A4:H4"/>
    <mergeCell ref="B8:I8"/>
    <mergeCell ref="B9:I9"/>
    <mergeCell ref="A20:C20"/>
    <mergeCell ref="E20:H20"/>
    <mergeCell ref="B11:H11"/>
    <mergeCell ref="A15:C15"/>
    <mergeCell ref="E15:H15"/>
    <mergeCell ref="A18:C18"/>
    <mergeCell ref="A19:C19"/>
  </mergeCells>
  <printOptions/>
  <pageMargins left="0.7086614173228347" right="0.3" top="0.35433070866141736" bottom="0.2362204724409449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view="pageBreakPreview" zoomScale="75" zoomScaleSheetLayoutView="75" workbookViewId="0" topLeftCell="A1">
      <selection activeCell="I19" sqref="I19"/>
    </sheetView>
  </sheetViews>
  <sheetFormatPr defaultColWidth="9.140625" defaultRowHeight="12.75" outlineLevelCol="1"/>
  <cols>
    <col min="1" max="1" width="9.140625" style="60" customWidth="1"/>
    <col min="2" max="2" width="51.421875" style="10" customWidth="1"/>
    <col min="3" max="3" width="26.57421875" style="10" customWidth="1"/>
    <col min="4" max="5" width="9.140625" style="27" customWidth="1"/>
    <col min="6" max="6" width="20.57421875" style="27" customWidth="1"/>
    <col min="7" max="7" width="11.00390625" style="27" customWidth="1"/>
    <col min="8" max="8" width="16.140625" style="27" hidden="1" customWidth="1" outlineLevel="1"/>
    <col min="9" max="9" width="16.57421875" style="35" customWidth="1" collapsed="1"/>
    <col min="10" max="12" width="16.57421875" style="35" customWidth="1"/>
    <col min="13" max="13" width="34.8515625" style="10" customWidth="1"/>
    <col min="14" max="16384" width="9.140625" style="10" customWidth="1"/>
  </cols>
  <sheetData>
    <row r="1" spans="2:13" ht="15.75">
      <c r="B1" s="4"/>
      <c r="C1" s="4"/>
      <c r="D1" s="19"/>
      <c r="E1" s="19"/>
      <c r="F1" s="19"/>
      <c r="G1" s="19"/>
      <c r="H1" s="19"/>
      <c r="I1" s="62"/>
      <c r="J1" s="174" t="s">
        <v>113</v>
      </c>
      <c r="K1" s="174"/>
      <c r="L1" s="174"/>
      <c r="M1" s="174"/>
    </row>
    <row r="2" spans="2:13" ht="34.5" customHeight="1">
      <c r="B2" s="4"/>
      <c r="C2" s="4"/>
      <c r="D2" s="19"/>
      <c r="E2" s="19"/>
      <c r="F2" s="19"/>
      <c r="G2" s="19"/>
      <c r="H2" s="19"/>
      <c r="I2" s="62"/>
      <c r="J2" s="182" t="s">
        <v>172</v>
      </c>
      <c r="K2" s="182"/>
      <c r="L2" s="182"/>
      <c r="M2" s="182"/>
    </row>
    <row r="3" spans="2:13" ht="15.75">
      <c r="B3" s="4"/>
      <c r="C3" s="4"/>
      <c r="D3" s="19"/>
      <c r="E3" s="19"/>
      <c r="F3" s="19"/>
      <c r="G3" s="19"/>
      <c r="H3" s="19"/>
      <c r="I3" s="62"/>
      <c r="J3" s="62"/>
      <c r="K3" s="62"/>
      <c r="L3" s="62"/>
      <c r="M3" s="62"/>
    </row>
    <row r="4" spans="2:13" ht="15.75">
      <c r="B4" s="242" t="s">
        <v>51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</row>
    <row r="5" spans="2:13" ht="15.75">
      <c r="B5" s="4"/>
      <c r="C5" s="4"/>
      <c r="D5" s="19"/>
      <c r="E5" s="19"/>
      <c r="F5" s="19"/>
      <c r="G5" s="19"/>
      <c r="H5" s="19"/>
      <c r="I5" s="31"/>
      <c r="J5" s="31"/>
      <c r="K5" s="31"/>
      <c r="L5" s="31"/>
      <c r="M5" s="4"/>
    </row>
    <row r="6" spans="1:15" ht="31.5" customHeight="1">
      <c r="A6" s="199" t="s">
        <v>0</v>
      </c>
      <c r="B6" s="177" t="s">
        <v>1</v>
      </c>
      <c r="C6" s="177" t="s">
        <v>2</v>
      </c>
      <c r="D6" s="249" t="s">
        <v>3</v>
      </c>
      <c r="E6" s="249"/>
      <c r="F6" s="249"/>
      <c r="G6" s="249"/>
      <c r="H6" s="87"/>
      <c r="I6" s="253" t="s">
        <v>139</v>
      </c>
      <c r="J6" s="253"/>
      <c r="K6" s="253"/>
      <c r="L6" s="254"/>
      <c r="M6" s="177" t="s">
        <v>14</v>
      </c>
      <c r="N6" s="11"/>
      <c r="O6" s="11"/>
    </row>
    <row r="7" spans="1:13" ht="31.5">
      <c r="A7" s="200"/>
      <c r="B7" s="177"/>
      <c r="C7" s="177"/>
      <c r="D7" s="20" t="s">
        <v>4</v>
      </c>
      <c r="E7" s="20" t="s">
        <v>5</v>
      </c>
      <c r="F7" s="20" t="s">
        <v>6</v>
      </c>
      <c r="G7" s="20" t="s">
        <v>7</v>
      </c>
      <c r="H7" s="2" t="s">
        <v>81</v>
      </c>
      <c r="I7" s="171" t="s">
        <v>114</v>
      </c>
      <c r="J7" s="171" t="s">
        <v>264</v>
      </c>
      <c r="K7" s="171" t="s">
        <v>304</v>
      </c>
      <c r="L7" s="43" t="s">
        <v>305</v>
      </c>
      <c r="M7" s="177"/>
    </row>
    <row r="8" spans="1:13" ht="78.75">
      <c r="A8" s="61">
        <v>1</v>
      </c>
      <c r="B8" s="18" t="s">
        <v>117</v>
      </c>
      <c r="C8" s="36" t="s">
        <v>24</v>
      </c>
      <c r="D8" s="37" t="s">
        <v>24</v>
      </c>
      <c r="E8" s="37" t="s">
        <v>24</v>
      </c>
      <c r="F8" s="37" t="s">
        <v>24</v>
      </c>
      <c r="G8" s="37" t="s">
        <v>24</v>
      </c>
      <c r="H8" s="66">
        <f>H9+H13</f>
        <v>4337.710999999999</v>
      </c>
      <c r="I8" s="66">
        <f>I9+I13</f>
        <v>6312.652999999999</v>
      </c>
      <c r="J8" s="66">
        <f>J9+J13</f>
        <v>5865.983</v>
      </c>
      <c r="K8" s="66">
        <f>K9+K13</f>
        <v>5865.983</v>
      </c>
      <c r="L8" s="66">
        <f aca="true" t="shared" si="0" ref="L8:L19">I8+J8+K8</f>
        <v>18044.619</v>
      </c>
      <c r="M8" s="39" t="s">
        <v>24</v>
      </c>
    </row>
    <row r="9" spans="1:13" s="38" customFormat="1" ht="94.5">
      <c r="A9" s="61">
        <v>2</v>
      </c>
      <c r="B9" s="18" t="s">
        <v>170</v>
      </c>
      <c r="C9" s="36" t="s">
        <v>24</v>
      </c>
      <c r="D9" s="37" t="s">
        <v>24</v>
      </c>
      <c r="E9" s="37" t="s">
        <v>24</v>
      </c>
      <c r="F9" s="37" t="s">
        <v>24</v>
      </c>
      <c r="G9" s="37" t="s">
        <v>24</v>
      </c>
      <c r="H9" s="67">
        <f>H12</f>
        <v>4028.8109999999997</v>
      </c>
      <c r="I9" s="67">
        <f>I12</f>
        <v>5936.253</v>
      </c>
      <c r="J9" s="67">
        <f>J12</f>
        <v>5527.883</v>
      </c>
      <c r="K9" s="67">
        <f>K12</f>
        <v>5527.883</v>
      </c>
      <c r="L9" s="66">
        <f t="shared" si="0"/>
        <v>16992.019</v>
      </c>
      <c r="M9" s="39" t="s">
        <v>24</v>
      </c>
    </row>
    <row r="10" spans="1:13" ht="24.75" customHeight="1">
      <c r="A10" s="61">
        <v>3</v>
      </c>
      <c r="B10" s="257" t="s">
        <v>66</v>
      </c>
      <c r="C10" s="184" t="s">
        <v>53</v>
      </c>
      <c r="D10" s="247" t="s">
        <v>55</v>
      </c>
      <c r="E10" s="247" t="s">
        <v>56</v>
      </c>
      <c r="F10" s="255" t="s">
        <v>175</v>
      </c>
      <c r="G10" s="21" t="s">
        <v>52</v>
      </c>
      <c r="H10" s="45">
        <v>3094.325</v>
      </c>
      <c r="I10" s="45">
        <v>4559.334</v>
      </c>
      <c r="J10" s="45">
        <v>4245.686</v>
      </c>
      <c r="K10" s="45">
        <v>4245.686</v>
      </c>
      <c r="L10" s="64">
        <f t="shared" si="0"/>
        <v>13050.706</v>
      </c>
      <c r="M10" s="252" t="s">
        <v>68</v>
      </c>
    </row>
    <row r="11" spans="1:13" ht="24.75" customHeight="1">
      <c r="A11" s="199">
        <v>4</v>
      </c>
      <c r="B11" s="258"/>
      <c r="C11" s="185"/>
      <c r="D11" s="248"/>
      <c r="E11" s="248"/>
      <c r="F11" s="256"/>
      <c r="G11" s="21" t="s">
        <v>83</v>
      </c>
      <c r="H11" s="45">
        <v>934.486</v>
      </c>
      <c r="I11" s="45">
        <v>1376.919</v>
      </c>
      <c r="J11" s="45">
        <v>1282.197</v>
      </c>
      <c r="K11" s="45">
        <v>1282.197</v>
      </c>
      <c r="L11" s="64">
        <f t="shared" si="0"/>
        <v>3941.313</v>
      </c>
      <c r="M11" s="252"/>
    </row>
    <row r="12" spans="1:13" ht="15.75">
      <c r="A12" s="200"/>
      <c r="B12" s="259"/>
      <c r="C12" s="246" t="s">
        <v>39</v>
      </c>
      <c r="D12" s="246"/>
      <c r="E12" s="246"/>
      <c r="F12" s="246"/>
      <c r="G12" s="246"/>
      <c r="H12" s="45">
        <f>SUM(H10:H11)</f>
        <v>4028.8109999999997</v>
      </c>
      <c r="I12" s="45">
        <f>I10+I11</f>
        <v>5936.253</v>
      </c>
      <c r="J12" s="45">
        <f>J10+J11</f>
        <v>5527.883</v>
      </c>
      <c r="K12" s="45">
        <f>K10+K11</f>
        <v>5527.883</v>
      </c>
      <c r="L12" s="64">
        <f t="shared" si="0"/>
        <v>16992.019</v>
      </c>
      <c r="M12" s="252"/>
    </row>
    <row r="13" spans="1:13" s="38" customFormat="1" ht="47.25">
      <c r="A13" s="61">
        <v>5</v>
      </c>
      <c r="B13" s="18" t="s">
        <v>171</v>
      </c>
      <c r="C13" s="36" t="s">
        <v>24</v>
      </c>
      <c r="D13" s="37" t="s">
        <v>24</v>
      </c>
      <c r="E13" s="37" t="s">
        <v>24</v>
      </c>
      <c r="F13" s="37" t="s">
        <v>24</v>
      </c>
      <c r="G13" s="37" t="s">
        <v>24</v>
      </c>
      <c r="H13" s="67">
        <v>308.9</v>
      </c>
      <c r="I13" s="67">
        <f>I17</f>
        <v>376.40000000000003</v>
      </c>
      <c r="J13" s="67">
        <f>J17</f>
        <v>338.1</v>
      </c>
      <c r="K13" s="67">
        <f>K17</f>
        <v>338.1</v>
      </c>
      <c r="L13" s="66">
        <f t="shared" si="0"/>
        <v>1052.6</v>
      </c>
      <c r="M13" s="53" t="s">
        <v>24</v>
      </c>
    </row>
    <row r="14" spans="1:13" ht="23.25" customHeight="1">
      <c r="A14" s="199">
        <v>6</v>
      </c>
      <c r="B14" s="190" t="s">
        <v>173</v>
      </c>
      <c r="C14" s="177" t="s">
        <v>53</v>
      </c>
      <c r="D14" s="250" t="s">
        <v>55</v>
      </c>
      <c r="E14" s="250" t="s">
        <v>56</v>
      </c>
      <c r="F14" s="206" t="s">
        <v>174</v>
      </c>
      <c r="G14" s="21" t="s">
        <v>52</v>
      </c>
      <c r="H14" s="45">
        <v>205.221</v>
      </c>
      <c r="I14" s="45">
        <v>236.75</v>
      </c>
      <c r="J14" s="45">
        <v>211.96267</v>
      </c>
      <c r="K14" s="45">
        <v>211.96267</v>
      </c>
      <c r="L14" s="64">
        <f>I14+J14+K14</f>
        <v>660.67534</v>
      </c>
      <c r="M14" s="223" t="s">
        <v>69</v>
      </c>
    </row>
    <row r="15" spans="1:13" ht="23.25" customHeight="1">
      <c r="A15" s="241"/>
      <c r="B15" s="190"/>
      <c r="C15" s="177"/>
      <c r="D15" s="250"/>
      <c r="E15" s="250"/>
      <c r="F15" s="206"/>
      <c r="G15" s="21" t="s">
        <v>83</v>
      </c>
      <c r="H15" s="45">
        <v>61.978</v>
      </c>
      <c r="I15" s="45">
        <v>71.499</v>
      </c>
      <c r="J15" s="45">
        <v>64.01273</v>
      </c>
      <c r="K15" s="45">
        <v>64.01273</v>
      </c>
      <c r="L15" s="64">
        <f t="shared" si="0"/>
        <v>199.52446</v>
      </c>
      <c r="M15" s="223"/>
    </row>
    <row r="16" spans="1:13" ht="23.25" customHeight="1">
      <c r="A16" s="241"/>
      <c r="B16" s="190"/>
      <c r="C16" s="177"/>
      <c r="D16" s="250"/>
      <c r="E16" s="250"/>
      <c r="F16" s="197"/>
      <c r="G16" s="21" t="s">
        <v>31</v>
      </c>
      <c r="H16" s="45">
        <v>41.701</v>
      </c>
      <c r="I16" s="45">
        <v>68.151</v>
      </c>
      <c r="J16" s="45">
        <v>62.1246</v>
      </c>
      <c r="K16" s="45">
        <v>62.1246</v>
      </c>
      <c r="L16" s="64">
        <f t="shared" si="0"/>
        <v>192.40019999999998</v>
      </c>
      <c r="M16" s="223"/>
    </row>
    <row r="17" spans="1:13" ht="15.75">
      <c r="A17" s="200"/>
      <c r="B17" s="190"/>
      <c r="C17" s="246" t="s">
        <v>36</v>
      </c>
      <c r="D17" s="246"/>
      <c r="E17" s="246"/>
      <c r="F17" s="246"/>
      <c r="G17" s="246"/>
      <c r="H17" s="45">
        <f>SUM(H14:H16)</f>
        <v>308.90000000000003</v>
      </c>
      <c r="I17" s="45">
        <f>I14+I15+I16</f>
        <v>376.40000000000003</v>
      </c>
      <c r="J17" s="45">
        <f>J14+J15+J16</f>
        <v>338.1</v>
      </c>
      <c r="K17" s="45">
        <f>K14+K15+K16</f>
        <v>338.1</v>
      </c>
      <c r="L17" s="64">
        <f t="shared" si="0"/>
        <v>1052.6</v>
      </c>
      <c r="M17" s="223"/>
    </row>
    <row r="18" spans="1:12" ht="15.75">
      <c r="A18" s="91">
        <f>A16+1</f>
        <v>1</v>
      </c>
      <c r="B18" s="18" t="s">
        <v>143</v>
      </c>
      <c r="C18" s="39" t="s">
        <v>24</v>
      </c>
      <c r="D18" s="90" t="s">
        <v>24</v>
      </c>
      <c r="E18" s="90" t="s">
        <v>24</v>
      </c>
      <c r="F18" s="90" t="s">
        <v>24</v>
      </c>
      <c r="G18" s="90" t="s">
        <v>24</v>
      </c>
      <c r="H18" s="98" t="e">
        <f>#REF!</f>
        <v>#REF!</v>
      </c>
      <c r="I18" s="98">
        <f>I19</f>
        <v>6312.652999999999</v>
      </c>
      <c r="J18" s="98">
        <f>J19</f>
        <v>5865.983</v>
      </c>
      <c r="K18" s="98">
        <f>K19</f>
        <v>5865.983</v>
      </c>
      <c r="L18" s="105">
        <f t="shared" si="0"/>
        <v>18044.619</v>
      </c>
    </row>
    <row r="19" spans="1:12" ht="31.5">
      <c r="A19" s="61">
        <f>A18+1</f>
        <v>2</v>
      </c>
      <c r="B19" s="50" t="s">
        <v>144</v>
      </c>
      <c r="C19" s="40" t="s">
        <v>53</v>
      </c>
      <c r="D19" s="55" t="s">
        <v>24</v>
      </c>
      <c r="E19" s="55" t="s">
        <v>24</v>
      </c>
      <c r="F19" s="55" t="s">
        <v>24</v>
      </c>
      <c r="G19" s="55" t="s">
        <v>24</v>
      </c>
      <c r="H19" s="45" t="e">
        <f>H18</f>
        <v>#REF!</v>
      </c>
      <c r="I19" s="45">
        <f>I8</f>
        <v>6312.652999999999</v>
      </c>
      <c r="J19" s="45">
        <f>J8</f>
        <v>5865.983</v>
      </c>
      <c r="K19" s="45">
        <f>K8</f>
        <v>5865.983</v>
      </c>
      <c r="L19" s="106">
        <f t="shared" si="0"/>
        <v>18044.619</v>
      </c>
    </row>
    <row r="20" spans="2:13" ht="15.75" hidden="1">
      <c r="B20" s="6" t="s">
        <v>27</v>
      </c>
      <c r="C20" s="6" t="s">
        <v>44</v>
      </c>
      <c r="D20" s="23"/>
      <c r="E20" s="24"/>
      <c r="F20" s="24"/>
      <c r="G20" s="24"/>
      <c r="H20" s="24"/>
      <c r="I20" s="33"/>
      <c r="J20" s="33"/>
      <c r="K20" s="33"/>
      <c r="L20" s="32"/>
      <c r="M20" s="9"/>
    </row>
    <row r="21" spans="2:13" ht="15.75" hidden="1">
      <c r="B21" s="174"/>
      <c r="C21" s="174"/>
      <c r="D21" s="174"/>
      <c r="E21" s="24"/>
      <c r="F21" s="24"/>
      <c r="G21" s="24"/>
      <c r="H21" s="24"/>
      <c r="I21" s="251"/>
      <c r="J21" s="251"/>
      <c r="K21" s="33"/>
      <c r="L21" s="32"/>
      <c r="M21" s="9"/>
    </row>
    <row r="22" spans="2:13" ht="15.75">
      <c r="B22" s="3"/>
      <c r="C22" s="3"/>
      <c r="D22" s="25"/>
      <c r="E22" s="24"/>
      <c r="F22" s="24"/>
      <c r="G22" s="24"/>
      <c r="H22" s="24"/>
      <c r="I22" s="33"/>
      <c r="J22" s="33"/>
      <c r="K22" s="33"/>
      <c r="L22" s="32"/>
      <c r="M22" s="9"/>
    </row>
    <row r="23" spans="2:13" ht="15.75">
      <c r="B23" s="5"/>
      <c r="C23" s="8"/>
      <c r="D23" s="26"/>
      <c r="E23" s="26"/>
      <c r="F23" s="26"/>
      <c r="G23" s="26"/>
      <c r="H23" s="26"/>
      <c r="I23" s="70"/>
      <c r="J23" s="34"/>
      <c r="K23" s="34"/>
      <c r="L23" s="32"/>
      <c r="M23" s="9"/>
    </row>
    <row r="24" spans="2:13" ht="15.75">
      <c r="B24" s="174"/>
      <c r="C24" s="174"/>
      <c r="D24" s="174"/>
      <c r="E24" s="24"/>
      <c r="F24" s="24"/>
      <c r="G24" s="24"/>
      <c r="H24" s="24"/>
      <c r="I24" s="68"/>
      <c r="J24" s="68"/>
      <c r="K24" s="68"/>
      <c r="L24" s="31"/>
      <c r="M24" s="4"/>
    </row>
    <row r="25" spans="2:13" ht="15.75">
      <c r="B25" s="174"/>
      <c r="C25" s="174"/>
      <c r="D25" s="174"/>
      <c r="E25" s="24"/>
      <c r="F25" s="24"/>
      <c r="G25" s="24"/>
      <c r="H25" s="24"/>
      <c r="I25" s="68"/>
      <c r="J25" s="33"/>
      <c r="K25" s="33"/>
      <c r="L25" s="31"/>
      <c r="M25" s="4"/>
    </row>
    <row r="26" spans="2:13" ht="15.75">
      <c r="B26" s="174"/>
      <c r="C26" s="174"/>
      <c r="D26" s="174"/>
      <c r="E26" s="24"/>
      <c r="F26" s="24"/>
      <c r="G26" s="24"/>
      <c r="H26" s="24"/>
      <c r="I26" s="224"/>
      <c r="J26" s="224"/>
      <c r="K26" s="33"/>
      <c r="L26" s="31"/>
      <c r="M26" s="4"/>
    </row>
    <row r="27" spans="2:13" ht="15.75">
      <c r="B27" s="4"/>
      <c r="C27" s="4"/>
      <c r="D27" s="19"/>
      <c r="E27" s="19"/>
      <c r="F27" s="19"/>
      <c r="G27" s="19"/>
      <c r="H27" s="19"/>
      <c r="I27" s="31"/>
      <c r="J27" s="31"/>
      <c r="K27" s="31"/>
      <c r="L27" s="31"/>
      <c r="M27" s="4"/>
    </row>
    <row r="28" spans="2:13" ht="15.75">
      <c r="B28" s="4"/>
      <c r="C28" s="4"/>
      <c r="D28" s="19"/>
      <c r="E28" s="19"/>
      <c r="F28" s="19"/>
      <c r="G28" s="19"/>
      <c r="H28" s="19"/>
      <c r="I28" s="31"/>
      <c r="J28" s="31"/>
      <c r="K28" s="31"/>
      <c r="L28" s="31"/>
      <c r="M28" s="4"/>
    </row>
    <row r="29" spans="2:13" ht="15.75">
      <c r="B29" s="4"/>
      <c r="C29" s="4"/>
      <c r="D29" s="19"/>
      <c r="E29" s="19"/>
      <c r="F29" s="19"/>
      <c r="G29" s="19"/>
      <c r="H29" s="19"/>
      <c r="I29" s="31"/>
      <c r="J29" s="31"/>
      <c r="K29" s="31"/>
      <c r="L29" s="31"/>
      <c r="M29" s="4"/>
    </row>
    <row r="30" spans="2:13" ht="15.75">
      <c r="B30" s="4"/>
      <c r="C30" s="4"/>
      <c r="D30" s="19"/>
      <c r="E30" s="19"/>
      <c r="F30" s="19"/>
      <c r="G30" s="19"/>
      <c r="H30" s="19"/>
      <c r="I30" s="31"/>
      <c r="J30" s="31"/>
      <c r="K30" s="31"/>
      <c r="L30" s="31"/>
      <c r="M30" s="4"/>
    </row>
    <row r="31" spans="2:13" ht="15.75">
      <c r="B31" s="4"/>
      <c r="C31" s="4"/>
      <c r="D31" s="19"/>
      <c r="E31" s="19"/>
      <c r="F31" s="19"/>
      <c r="G31" s="19"/>
      <c r="H31" s="19"/>
      <c r="I31" s="31"/>
      <c r="J31" s="31"/>
      <c r="K31" s="31"/>
      <c r="L31" s="31"/>
      <c r="M31" s="4"/>
    </row>
    <row r="32" spans="2:13" ht="15.75">
      <c r="B32" s="4"/>
      <c r="C32" s="4"/>
      <c r="D32" s="19"/>
      <c r="E32" s="19"/>
      <c r="F32" s="19"/>
      <c r="G32" s="19"/>
      <c r="H32" s="19"/>
      <c r="I32" s="31"/>
      <c r="J32" s="31"/>
      <c r="K32" s="31"/>
      <c r="L32" s="31"/>
      <c r="M32" s="4"/>
    </row>
    <row r="33" spans="2:13" ht="15.75">
      <c r="B33" s="4"/>
      <c r="C33" s="4"/>
      <c r="D33" s="19"/>
      <c r="E33" s="19"/>
      <c r="F33" s="19"/>
      <c r="G33" s="19"/>
      <c r="H33" s="19"/>
      <c r="I33" s="31"/>
      <c r="J33" s="31"/>
      <c r="K33" s="31"/>
      <c r="L33" s="31"/>
      <c r="M33" s="4"/>
    </row>
    <row r="34" spans="2:13" ht="15.75">
      <c r="B34" s="4"/>
      <c r="C34" s="4"/>
      <c r="D34" s="19"/>
      <c r="E34" s="19"/>
      <c r="F34" s="19"/>
      <c r="G34" s="19"/>
      <c r="H34" s="19"/>
      <c r="I34" s="31"/>
      <c r="J34" s="31"/>
      <c r="K34" s="31"/>
      <c r="L34" s="31"/>
      <c r="M34" s="4"/>
    </row>
    <row r="35" spans="2:13" ht="15.75">
      <c r="B35" s="4"/>
      <c r="C35" s="4"/>
      <c r="D35" s="19"/>
      <c r="E35" s="19"/>
      <c r="F35" s="19"/>
      <c r="G35" s="19"/>
      <c r="H35" s="19"/>
      <c r="I35" s="31"/>
      <c r="J35" s="31"/>
      <c r="K35" s="31"/>
      <c r="L35" s="31"/>
      <c r="M35" s="4"/>
    </row>
    <row r="36" spans="2:13" ht="15.75">
      <c r="B36" s="4"/>
      <c r="C36" s="4"/>
      <c r="D36" s="19"/>
      <c r="E36" s="19"/>
      <c r="F36" s="19"/>
      <c r="G36" s="19"/>
      <c r="H36" s="19"/>
      <c r="I36" s="31"/>
      <c r="J36" s="31"/>
      <c r="K36" s="31"/>
      <c r="L36" s="31"/>
      <c r="M36" s="4"/>
    </row>
    <row r="37" spans="2:13" ht="15.75">
      <c r="B37" s="4"/>
      <c r="C37" s="4"/>
      <c r="D37" s="19"/>
      <c r="E37" s="19"/>
      <c r="F37" s="19"/>
      <c r="G37" s="19"/>
      <c r="H37" s="19"/>
      <c r="I37" s="31"/>
      <c r="J37" s="31"/>
      <c r="K37" s="31"/>
      <c r="L37" s="31"/>
      <c r="M37" s="4"/>
    </row>
    <row r="38" spans="2:13" ht="15.75">
      <c r="B38" s="4"/>
      <c r="C38" s="4"/>
      <c r="D38" s="19"/>
      <c r="E38" s="19"/>
      <c r="F38" s="19"/>
      <c r="G38" s="19"/>
      <c r="H38" s="19"/>
      <c r="I38" s="31"/>
      <c r="J38" s="31"/>
      <c r="K38" s="31"/>
      <c r="L38" s="31"/>
      <c r="M38" s="4"/>
    </row>
    <row r="39" spans="2:13" ht="15.75">
      <c r="B39" s="4"/>
      <c r="C39" s="4"/>
      <c r="D39" s="19"/>
      <c r="E39" s="19"/>
      <c r="F39" s="19"/>
      <c r="G39" s="19"/>
      <c r="H39" s="19"/>
      <c r="I39" s="31"/>
      <c r="J39" s="31"/>
      <c r="K39" s="31"/>
      <c r="L39" s="31"/>
      <c r="M39" s="4"/>
    </row>
    <row r="40" spans="2:13" ht="15.75">
      <c r="B40" s="4"/>
      <c r="C40" s="4"/>
      <c r="D40" s="19"/>
      <c r="E40" s="19"/>
      <c r="F40" s="19"/>
      <c r="G40" s="19"/>
      <c r="H40" s="19"/>
      <c r="I40" s="31"/>
      <c r="J40" s="31"/>
      <c r="K40" s="31"/>
      <c r="L40" s="31"/>
      <c r="M40" s="4"/>
    </row>
    <row r="41" spans="2:13" ht="15.75">
      <c r="B41" s="4"/>
      <c r="C41" s="4"/>
      <c r="D41" s="19"/>
      <c r="E41" s="19"/>
      <c r="F41" s="19"/>
      <c r="G41" s="19"/>
      <c r="H41" s="19"/>
      <c r="I41" s="31"/>
      <c r="J41" s="31"/>
      <c r="K41" s="31"/>
      <c r="L41" s="31"/>
      <c r="M41" s="4"/>
    </row>
    <row r="42" spans="2:13" ht="15.75">
      <c r="B42" s="4"/>
      <c r="C42" s="4"/>
      <c r="D42" s="19"/>
      <c r="E42" s="19"/>
      <c r="F42" s="19"/>
      <c r="G42" s="19"/>
      <c r="H42" s="19"/>
      <c r="I42" s="31"/>
      <c r="J42" s="31"/>
      <c r="K42" s="31"/>
      <c r="L42" s="31"/>
      <c r="M42" s="4"/>
    </row>
    <row r="43" spans="2:13" ht="15.75">
      <c r="B43" s="4"/>
      <c r="C43" s="4"/>
      <c r="D43" s="19"/>
      <c r="E43" s="19"/>
      <c r="F43" s="19"/>
      <c r="G43" s="19"/>
      <c r="H43" s="19"/>
      <c r="I43" s="31"/>
      <c r="J43" s="31"/>
      <c r="K43" s="31"/>
      <c r="L43" s="31"/>
      <c r="M43" s="4"/>
    </row>
    <row r="44" spans="2:13" ht="15.75">
      <c r="B44" s="4"/>
      <c r="C44" s="4"/>
      <c r="D44" s="19"/>
      <c r="E44" s="19"/>
      <c r="F44" s="19"/>
      <c r="G44" s="19"/>
      <c r="H44" s="19"/>
      <c r="I44" s="31"/>
      <c r="J44" s="31"/>
      <c r="K44" s="31"/>
      <c r="L44" s="31"/>
      <c r="M44" s="4"/>
    </row>
    <row r="45" spans="2:13" ht="15.75">
      <c r="B45" s="4"/>
      <c r="C45" s="4"/>
      <c r="D45" s="19"/>
      <c r="E45" s="19"/>
      <c r="F45" s="19"/>
      <c r="G45" s="19"/>
      <c r="H45" s="19"/>
      <c r="I45" s="31"/>
      <c r="J45" s="31"/>
      <c r="K45" s="31"/>
      <c r="L45" s="31"/>
      <c r="M45" s="4"/>
    </row>
    <row r="46" spans="2:13" ht="15.75">
      <c r="B46" s="4"/>
      <c r="C46" s="4"/>
      <c r="D46" s="19"/>
      <c r="E46" s="19"/>
      <c r="F46" s="19"/>
      <c r="G46" s="19"/>
      <c r="H46" s="19"/>
      <c r="I46" s="31"/>
      <c r="J46" s="31"/>
      <c r="K46" s="31"/>
      <c r="L46" s="31"/>
      <c r="M46" s="4"/>
    </row>
    <row r="47" spans="2:13" ht="15.75">
      <c r="B47" s="4"/>
      <c r="C47" s="4"/>
      <c r="D47" s="19"/>
      <c r="E47" s="19"/>
      <c r="F47" s="19"/>
      <c r="G47" s="19"/>
      <c r="H47" s="19"/>
      <c r="I47" s="31"/>
      <c r="J47" s="31"/>
      <c r="K47" s="31"/>
      <c r="L47" s="31"/>
      <c r="M47" s="4"/>
    </row>
    <row r="48" spans="2:13" ht="15.75">
      <c r="B48" s="4"/>
      <c r="C48" s="4"/>
      <c r="D48" s="19"/>
      <c r="E48" s="19"/>
      <c r="F48" s="19"/>
      <c r="G48" s="19"/>
      <c r="H48" s="19"/>
      <c r="I48" s="31"/>
      <c r="J48" s="31"/>
      <c r="K48" s="31"/>
      <c r="L48" s="31"/>
      <c r="M48" s="4"/>
    </row>
    <row r="49" spans="2:13" ht="15.75">
      <c r="B49" s="4"/>
      <c r="C49" s="4"/>
      <c r="D49" s="19"/>
      <c r="E49" s="19"/>
      <c r="F49" s="19"/>
      <c r="G49" s="19"/>
      <c r="H49" s="19"/>
      <c r="I49" s="31"/>
      <c r="J49" s="31"/>
      <c r="K49" s="31"/>
      <c r="L49" s="31"/>
      <c r="M49" s="4"/>
    </row>
    <row r="50" spans="2:13" ht="15.75">
      <c r="B50" s="4"/>
      <c r="C50" s="4"/>
      <c r="D50" s="19"/>
      <c r="E50" s="19"/>
      <c r="F50" s="19"/>
      <c r="G50" s="19"/>
      <c r="H50" s="19"/>
      <c r="I50" s="31"/>
      <c r="J50" s="31"/>
      <c r="K50" s="31"/>
      <c r="L50" s="31"/>
      <c r="M50" s="4"/>
    </row>
    <row r="51" spans="2:13" ht="15.75">
      <c r="B51" s="4"/>
      <c r="C51" s="4"/>
      <c r="D51" s="19"/>
      <c r="E51" s="19"/>
      <c r="F51" s="19"/>
      <c r="G51" s="19"/>
      <c r="H51" s="19"/>
      <c r="I51" s="31"/>
      <c r="J51" s="31"/>
      <c r="K51" s="31"/>
      <c r="L51" s="31"/>
      <c r="M51" s="4"/>
    </row>
    <row r="52" spans="2:13" ht="15.75">
      <c r="B52" s="4"/>
      <c r="C52" s="4"/>
      <c r="D52" s="19"/>
      <c r="E52" s="19"/>
      <c r="F52" s="19"/>
      <c r="G52" s="19"/>
      <c r="H52" s="19"/>
      <c r="I52" s="31"/>
      <c r="J52" s="31"/>
      <c r="K52" s="31"/>
      <c r="L52" s="31"/>
      <c r="M52" s="4"/>
    </row>
    <row r="53" spans="2:13" ht="15.75">
      <c r="B53" s="4"/>
      <c r="C53" s="4"/>
      <c r="D53" s="19"/>
      <c r="E53" s="19"/>
      <c r="F53" s="19"/>
      <c r="G53" s="19"/>
      <c r="H53" s="19"/>
      <c r="I53" s="31"/>
      <c r="J53" s="31"/>
      <c r="K53" s="31"/>
      <c r="L53" s="31"/>
      <c r="M53" s="4"/>
    </row>
    <row r="54" spans="2:13" ht="15.75">
      <c r="B54" s="4"/>
      <c r="C54" s="4"/>
      <c r="D54" s="19"/>
      <c r="E54" s="19"/>
      <c r="F54" s="19"/>
      <c r="G54" s="19"/>
      <c r="H54" s="19"/>
      <c r="I54" s="31"/>
      <c r="J54" s="31"/>
      <c r="K54" s="31"/>
      <c r="L54" s="31"/>
      <c r="M54" s="4"/>
    </row>
    <row r="55" spans="2:13" ht="15.75">
      <c r="B55" s="4"/>
      <c r="C55" s="4"/>
      <c r="D55" s="19"/>
      <c r="E55" s="19"/>
      <c r="F55" s="19"/>
      <c r="G55" s="19"/>
      <c r="H55" s="19"/>
      <c r="I55" s="31"/>
      <c r="J55" s="31"/>
      <c r="K55" s="31"/>
      <c r="L55" s="31"/>
      <c r="M55" s="4"/>
    </row>
    <row r="56" spans="2:13" ht="15.75">
      <c r="B56" s="4"/>
      <c r="C56" s="4"/>
      <c r="D56" s="19"/>
      <c r="E56" s="19"/>
      <c r="F56" s="19"/>
      <c r="G56" s="19"/>
      <c r="H56" s="19"/>
      <c r="I56" s="31"/>
      <c r="J56" s="31"/>
      <c r="K56" s="31"/>
      <c r="L56" s="31"/>
      <c r="M56" s="4"/>
    </row>
    <row r="57" spans="2:13" ht="15.75">
      <c r="B57" s="4"/>
      <c r="C57" s="4"/>
      <c r="D57" s="19"/>
      <c r="E57" s="19"/>
      <c r="F57" s="19"/>
      <c r="G57" s="19"/>
      <c r="H57" s="19"/>
      <c r="I57" s="31"/>
      <c r="J57" s="31"/>
      <c r="K57" s="31"/>
      <c r="L57" s="31"/>
      <c r="M57" s="4"/>
    </row>
    <row r="58" spans="2:13" ht="15.75">
      <c r="B58" s="4"/>
      <c r="C58" s="4"/>
      <c r="D58" s="19"/>
      <c r="E58" s="19"/>
      <c r="F58" s="19"/>
      <c r="G58" s="19"/>
      <c r="H58" s="19"/>
      <c r="I58" s="31"/>
      <c r="J58" s="31"/>
      <c r="K58" s="31"/>
      <c r="L58" s="31"/>
      <c r="M58" s="4"/>
    </row>
    <row r="59" spans="2:13" ht="15.75">
      <c r="B59" s="4"/>
      <c r="C59" s="4"/>
      <c r="D59" s="19"/>
      <c r="E59" s="19"/>
      <c r="F59" s="19"/>
      <c r="G59" s="19"/>
      <c r="H59" s="19"/>
      <c r="I59" s="31"/>
      <c r="J59" s="31"/>
      <c r="K59" s="31"/>
      <c r="L59" s="31"/>
      <c r="M59" s="4"/>
    </row>
    <row r="60" spans="2:13" ht="15.75">
      <c r="B60" s="4"/>
      <c r="C60" s="4"/>
      <c r="D60" s="19"/>
      <c r="E60" s="19"/>
      <c r="F60" s="19"/>
      <c r="G60" s="19"/>
      <c r="H60" s="19"/>
      <c r="I60" s="31"/>
      <c r="J60" s="31"/>
      <c r="K60" s="31"/>
      <c r="L60" s="31"/>
      <c r="M60" s="4"/>
    </row>
    <row r="61" spans="2:13" ht="15.75">
      <c r="B61" s="4"/>
      <c r="C61" s="4"/>
      <c r="D61" s="19"/>
      <c r="E61" s="19"/>
      <c r="F61" s="19"/>
      <c r="G61" s="19"/>
      <c r="H61" s="19"/>
      <c r="I61" s="31"/>
      <c r="J61" s="31"/>
      <c r="K61" s="31"/>
      <c r="L61" s="31"/>
      <c r="M61" s="4"/>
    </row>
    <row r="62" spans="2:13" ht="15.75">
      <c r="B62" s="4"/>
      <c r="C62" s="4"/>
      <c r="D62" s="19"/>
      <c r="E62" s="19"/>
      <c r="F62" s="19"/>
      <c r="G62" s="19"/>
      <c r="H62" s="19"/>
      <c r="I62" s="31"/>
      <c r="J62" s="31"/>
      <c r="K62" s="31"/>
      <c r="L62" s="31"/>
      <c r="M62" s="4"/>
    </row>
    <row r="63" spans="2:13" ht="15.75">
      <c r="B63" s="4"/>
      <c r="C63" s="4"/>
      <c r="D63" s="19"/>
      <c r="E63" s="19"/>
      <c r="F63" s="19"/>
      <c r="G63" s="19"/>
      <c r="H63" s="19"/>
      <c r="I63" s="31"/>
      <c r="J63" s="31"/>
      <c r="K63" s="31"/>
      <c r="L63" s="31"/>
      <c r="M63" s="4"/>
    </row>
    <row r="64" spans="2:13" ht="15.75">
      <c r="B64" s="4"/>
      <c r="C64" s="4"/>
      <c r="D64" s="19"/>
      <c r="E64" s="19"/>
      <c r="F64" s="19"/>
      <c r="G64" s="19"/>
      <c r="H64" s="19"/>
      <c r="I64" s="31"/>
      <c r="J64" s="31"/>
      <c r="K64" s="31"/>
      <c r="L64" s="31"/>
      <c r="M64" s="4"/>
    </row>
    <row r="65" spans="2:13" ht="15.75">
      <c r="B65" s="4"/>
      <c r="C65" s="4"/>
      <c r="D65" s="19"/>
      <c r="E65" s="19"/>
      <c r="F65" s="19"/>
      <c r="G65" s="19"/>
      <c r="H65" s="19"/>
      <c r="I65" s="31"/>
      <c r="J65" s="31"/>
      <c r="K65" s="31"/>
      <c r="L65" s="31"/>
      <c r="M65" s="4"/>
    </row>
    <row r="66" spans="2:13" ht="15.75">
      <c r="B66" s="4"/>
      <c r="C66" s="4"/>
      <c r="D66" s="19"/>
      <c r="E66" s="19"/>
      <c r="F66" s="19"/>
      <c r="G66" s="19"/>
      <c r="H66" s="19"/>
      <c r="I66" s="31"/>
      <c r="J66" s="31"/>
      <c r="K66" s="31"/>
      <c r="L66" s="31"/>
      <c r="M66" s="4"/>
    </row>
    <row r="67" spans="2:13" ht="15.75">
      <c r="B67" s="4"/>
      <c r="C67" s="4"/>
      <c r="D67" s="19"/>
      <c r="E67" s="19"/>
      <c r="F67" s="19"/>
      <c r="G67" s="19"/>
      <c r="H67" s="19"/>
      <c r="I67" s="31"/>
      <c r="J67" s="31"/>
      <c r="K67" s="31"/>
      <c r="L67" s="31"/>
      <c r="M67" s="4"/>
    </row>
    <row r="68" spans="2:13" ht="15.75">
      <c r="B68" s="4"/>
      <c r="C68" s="4"/>
      <c r="D68" s="19"/>
      <c r="E68" s="19"/>
      <c r="F68" s="19"/>
      <c r="G68" s="19"/>
      <c r="H68" s="19"/>
      <c r="I68" s="31"/>
      <c r="J68" s="31"/>
      <c r="K68" s="31"/>
      <c r="L68" s="31"/>
      <c r="M68" s="4"/>
    </row>
    <row r="69" spans="2:13" ht="15.75">
      <c r="B69" s="4"/>
      <c r="C69" s="4"/>
      <c r="D69" s="19"/>
      <c r="E69" s="19"/>
      <c r="F69" s="19"/>
      <c r="G69" s="19"/>
      <c r="H69" s="19"/>
      <c r="I69" s="31"/>
      <c r="J69" s="31"/>
      <c r="K69" s="31"/>
      <c r="L69" s="31"/>
      <c r="M69" s="4"/>
    </row>
    <row r="70" spans="2:13" ht="15.75">
      <c r="B70" s="4"/>
      <c r="C70" s="4"/>
      <c r="D70" s="19"/>
      <c r="E70" s="19"/>
      <c r="F70" s="19"/>
      <c r="G70" s="19"/>
      <c r="H70" s="19"/>
      <c r="I70" s="31"/>
      <c r="J70" s="31"/>
      <c r="K70" s="31"/>
      <c r="L70" s="31"/>
      <c r="M70" s="4"/>
    </row>
    <row r="71" spans="2:13" ht="15.75">
      <c r="B71" s="4"/>
      <c r="C71" s="4"/>
      <c r="D71" s="19"/>
      <c r="E71" s="19"/>
      <c r="F71" s="19"/>
      <c r="G71" s="19"/>
      <c r="H71" s="19"/>
      <c r="I71" s="31"/>
      <c r="J71" s="31"/>
      <c r="K71" s="31"/>
      <c r="L71" s="31"/>
      <c r="M71" s="4"/>
    </row>
    <row r="72" spans="2:13" ht="15.75">
      <c r="B72" s="4"/>
      <c r="C72" s="4"/>
      <c r="D72" s="19"/>
      <c r="E72" s="19"/>
      <c r="F72" s="19"/>
      <c r="G72" s="19"/>
      <c r="H72" s="19"/>
      <c r="I72" s="31"/>
      <c r="J72" s="31"/>
      <c r="K72" s="31"/>
      <c r="L72" s="31"/>
      <c r="M72" s="4"/>
    </row>
    <row r="73" spans="2:13" ht="15.75">
      <c r="B73" s="4"/>
      <c r="C73" s="4"/>
      <c r="D73" s="19"/>
      <c r="E73" s="19"/>
      <c r="F73" s="19"/>
      <c r="G73" s="19"/>
      <c r="H73" s="19"/>
      <c r="I73" s="31"/>
      <c r="J73" s="31"/>
      <c r="K73" s="31"/>
      <c r="L73" s="31"/>
      <c r="M73" s="4"/>
    </row>
    <row r="74" spans="2:13" ht="15.75">
      <c r="B74" s="4"/>
      <c r="C74" s="4"/>
      <c r="D74" s="19"/>
      <c r="E74" s="19"/>
      <c r="F74" s="19"/>
      <c r="G74" s="19"/>
      <c r="H74" s="19"/>
      <c r="I74" s="31"/>
      <c r="J74" s="31"/>
      <c r="K74" s="31"/>
      <c r="L74" s="31"/>
      <c r="M74" s="4"/>
    </row>
  </sheetData>
  <sheetProtection/>
  <mergeCells count="31">
    <mergeCell ref="J2:M2"/>
    <mergeCell ref="B14:B17"/>
    <mergeCell ref="F10:F11"/>
    <mergeCell ref="C10:C11"/>
    <mergeCell ref="C14:C16"/>
    <mergeCell ref="C12:G12"/>
    <mergeCell ref="B10:B12"/>
    <mergeCell ref="B4:M4"/>
    <mergeCell ref="J1:M1"/>
    <mergeCell ref="B26:D26"/>
    <mergeCell ref="I26:J26"/>
    <mergeCell ref="B21:D21"/>
    <mergeCell ref="I21:J21"/>
    <mergeCell ref="B24:D24"/>
    <mergeCell ref="M10:M12"/>
    <mergeCell ref="D10:D11"/>
    <mergeCell ref="F14:F16"/>
    <mergeCell ref="I6:L6"/>
    <mergeCell ref="A6:A7"/>
    <mergeCell ref="A11:A12"/>
    <mergeCell ref="A14:A17"/>
    <mergeCell ref="M6:M7"/>
    <mergeCell ref="C6:C7"/>
    <mergeCell ref="B6:B7"/>
    <mergeCell ref="D14:D16"/>
    <mergeCell ref="B25:D25"/>
    <mergeCell ref="M14:M17"/>
    <mergeCell ref="C17:G17"/>
    <mergeCell ref="E10:E11"/>
    <mergeCell ref="D6:G6"/>
    <mergeCell ref="E14:E16"/>
  </mergeCells>
  <printOptions/>
  <pageMargins left="0.25" right="0.25" top="0.75" bottom="0.75" header="0.3" footer="0.3"/>
  <pageSetup fitToHeight="0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zoomScalePageLayoutView="0" workbookViewId="0" topLeftCell="A1">
      <selection activeCell="M25" sqref="M25"/>
    </sheetView>
  </sheetViews>
  <sheetFormatPr defaultColWidth="9.140625" defaultRowHeight="12.75"/>
  <cols>
    <col min="1" max="1" width="6.421875" style="117" customWidth="1"/>
    <col min="2" max="2" width="39.00390625" style="117" customWidth="1"/>
    <col min="3" max="3" width="11.00390625" style="117" customWidth="1"/>
    <col min="4" max="4" width="23.421875" style="117" customWidth="1"/>
    <col min="5" max="5" width="10.421875" style="117" customWidth="1"/>
    <col min="6" max="6" width="10.00390625" style="117" customWidth="1"/>
    <col min="7" max="7" width="10.28125" style="117" customWidth="1"/>
    <col min="8" max="9" width="10.140625" style="117" customWidth="1"/>
    <col min="10" max="16384" width="9.140625" style="117" customWidth="1"/>
  </cols>
  <sheetData>
    <row r="1" spans="5:10" ht="15.75" customHeight="1">
      <c r="E1" s="230" t="s">
        <v>191</v>
      </c>
      <c r="F1" s="230"/>
      <c r="G1" s="230"/>
      <c r="H1" s="230"/>
      <c r="I1" s="118"/>
      <c r="J1" s="119"/>
    </row>
    <row r="2" spans="5:11" ht="96.75" customHeight="1">
      <c r="E2" s="235" t="s">
        <v>160</v>
      </c>
      <c r="F2" s="235"/>
      <c r="G2" s="235"/>
      <c r="H2" s="235"/>
      <c r="I2" s="120"/>
      <c r="J2" s="121"/>
      <c r="K2" s="121"/>
    </row>
    <row r="3" spans="5:11" ht="15.75" customHeight="1">
      <c r="E3" s="120"/>
      <c r="F3" s="120"/>
      <c r="G3" s="120"/>
      <c r="H3" s="120"/>
      <c r="I3" s="120"/>
      <c r="J3" s="121"/>
      <c r="K3" s="121"/>
    </row>
    <row r="4" spans="1:9" ht="37.5" customHeight="1">
      <c r="A4" s="236" t="s">
        <v>235</v>
      </c>
      <c r="B4" s="236"/>
      <c r="C4" s="236"/>
      <c r="D4" s="236"/>
      <c r="E4" s="236"/>
      <c r="F4" s="236"/>
      <c r="G4" s="236"/>
      <c r="H4" s="236"/>
      <c r="I4" s="172"/>
    </row>
    <row r="5" spans="1:9" ht="15.75">
      <c r="A5" s="122"/>
      <c r="B5" s="122"/>
      <c r="C5" s="122"/>
      <c r="D5" s="122"/>
      <c r="E5" s="122"/>
      <c r="F5" s="122"/>
      <c r="G5" s="122"/>
      <c r="H5" s="122"/>
      <c r="I5" s="122"/>
    </row>
    <row r="6" spans="1:9" ht="47.25">
      <c r="A6" s="123" t="s">
        <v>0</v>
      </c>
      <c r="B6" s="123" t="s">
        <v>215</v>
      </c>
      <c r="C6" s="123" t="s">
        <v>195</v>
      </c>
      <c r="D6" s="123" t="s">
        <v>196</v>
      </c>
      <c r="E6" s="2" t="s">
        <v>84</v>
      </c>
      <c r="F6" s="2" t="s">
        <v>85</v>
      </c>
      <c r="G6" s="2" t="s">
        <v>114</v>
      </c>
      <c r="H6" s="2" t="s">
        <v>264</v>
      </c>
      <c r="I6" s="2" t="s">
        <v>304</v>
      </c>
    </row>
    <row r="7" spans="1:9" ht="15.75">
      <c r="A7" s="123">
        <v>1</v>
      </c>
      <c r="B7" s="123">
        <v>2</v>
      </c>
      <c r="C7" s="123">
        <v>3</v>
      </c>
      <c r="D7" s="123">
        <v>4</v>
      </c>
      <c r="E7" s="123">
        <v>5</v>
      </c>
      <c r="F7" s="123">
        <v>6</v>
      </c>
      <c r="G7" s="123">
        <v>7</v>
      </c>
      <c r="H7" s="123">
        <v>8</v>
      </c>
      <c r="I7" s="123">
        <v>8</v>
      </c>
    </row>
    <row r="8" spans="1:9" ht="47.25">
      <c r="A8" s="123">
        <v>1</v>
      </c>
      <c r="B8" s="124" t="s">
        <v>236</v>
      </c>
      <c r="C8" s="123"/>
      <c r="D8" s="123"/>
      <c r="E8" s="123"/>
      <c r="F8" s="123"/>
      <c r="G8" s="123"/>
      <c r="H8" s="123"/>
      <c r="I8" s="123"/>
    </row>
    <row r="9" spans="1:10" ht="15.75" customHeight="1">
      <c r="A9" s="123">
        <v>2</v>
      </c>
      <c r="B9" s="261" t="s">
        <v>237</v>
      </c>
      <c r="C9" s="262"/>
      <c r="D9" s="262"/>
      <c r="E9" s="262"/>
      <c r="F9" s="262"/>
      <c r="G9" s="262"/>
      <c r="H9" s="262"/>
      <c r="I9" s="263"/>
      <c r="J9" s="137"/>
    </row>
    <row r="10" spans="1:17" ht="63">
      <c r="A10" s="123">
        <v>3</v>
      </c>
      <c r="B10" s="125" t="s">
        <v>238</v>
      </c>
      <c r="C10" s="123" t="s">
        <v>202</v>
      </c>
      <c r="D10" s="123" t="s">
        <v>203</v>
      </c>
      <c r="E10" s="138">
        <v>16</v>
      </c>
      <c r="F10" s="138">
        <v>16</v>
      </c>
      <c r="G10" s="138">
        <v>17</v>
      </c>
      <c r="H10" s="138">
        <v>20</v>
      </c>
      <c r="I10" s="138">
        <v>20</v>
      </c>
      <c r="J10" s="137"/>
      <c r="Q10" s="137"/>
    </row>
    <row r="11" spans="1:17" ht="63">
      <c r="A11" s="123"/>
      <c r="B11" s="125" t="s">
        <v>239</v>
      </c>
      <c r="C11" s="123" t="s">
        <v>219</v>
      </c>
      <c r="D11" s="123" t="s">
        <v>203</v>
      </c>
      <c r="E11" s="138">
        <v>65</v>
      </c>
      <c r="F11" s="138">
        <v>65</v>
      </c>
      <c r="G11" s="138">
        <v>65</v>
      </c>
      <c r="H11" s="138">
        <v>65</v>
      </c>
      <c r="I11" s="138">
        <v>65</v>
      </c>
      <c r="J11" s="137"/>
      <c r="Q11" s="137"/>
    </row>
    <row r="12" spans="1:9" ht="15.75" customHeight="1">
      <c r="A12" s="123">
        <v>4</v>
      </c>
      <c r="B12" s="264" t="s">
        <v>240</v>
      </c>
      <c r="C12" s="265"/>
      <c r="D12" s="265"/>
      <c r="E12" s="265"/>
      <c r="F12" s="265"/>
      <c r="G12" s="265"/>
      <c r="H12" s="265"/>
      <c r="I12" s="266"/>
    </row>
    <row r="13" spans="1:9" ht="110.25">
      <c r="A13" s="123">
        <v>5</v>
      </c>
      <c r="B13" s="173" t="s">
        <v>241</v>
      </c>
      <c r="C13" s="123" t="s">
        <v>219</v>
      </c>
      <c r="D13" s="123" t="s">
        <v>242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</row>
    <row r="14" spans="1:9" ht="63">
      <c r="A14" s="123">
        <v>6</v>
      </c>
      <c r="B14" s="173" t="s">
        <v>243</v>
      </c>
      <c r="C14" s="123" t="s">
        <v>244</v>
      </c>
      <c r="D14" s="123" t="s">
        <v>242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</row>
    <row r="15" spans="1:9" ht="37.5" customHeight="1">
      <c r="A15" s="123">
        <v>7</v>
      </c>
      <c r="B15" s="264" t="s">
        <v>245</v>
      </c>
      <c r="C15" s="265"/>
      <c r="D15" s="265"/>
      <c r="E15" s="265"/>
      <c r="F15" s="265"/>
      <c r="G15" s="265"/>
      <c r="H15" s="265"/>
      <c r="I15" s="266"/>
    </row>
    <row r="16" spans="1:9" ht="31.5">
      <c r="A16" s="123">
        <v>8</v>
      </c>
      <c r="B16" s="173" t="s">
        <v>246</v>
      </c>
      <c r="C16" s="123" t="s">
        <v>202</v>
      </c>
      <c r="D16" s="123" t="s">
        <v>242</v>
      </c>
      <c r="E16" s="138">
        <v>64.6</v>
      </c>
      <c r="F16" s="138">
        <v>74.5</v>
      </c>
      <c r="G16" s="138">
        <v>87.2</v>
      </c>
      <c r="H16" s="138">
        <v>98.1</v>
      </c>
      <c r="I16" s="138">
        <v>98.1</v>
      </c>
    </row>
    <row r="17" spans="1:9" ht="31.5">
      <c r="A17" s="123">
        <v>9</v>
      </c>
      <c r="B17" s="125" t="s">
        <v>247</v>
      </c>
      <c r="C17" s="138" t="s">
        <v>202</v>
      </c>
      <c r="D17" s="138" t="s">
        <v>242</v>
      </c>
      <c r="E17" s="138">
        <v>100</v>
      </c>
      <c r="F17" s="138">
        <v>100</v>
      </c>
      <c r="G17" s="138">
        <v>100</v>
      </c>
      <c r="H17" s="138">
        <v>100</v>
      </c>
      <c r="I17" s="138">
        <v>100</v>
      </c>
    </row>
    <row r="18" spans="1:9" ht="15.75">
      <c r="A18" s="123">
        <v>10</v>
      </c>
      <c r="B18" s="260" t="s">
        <v>248</v>
      </c>
      <c r="C18" s="260"/>
      <c r="D18" s="260"/>
      <c r="E18" s="260"/>
      <c r="F18" s="260"/>
      <c r="G18" s="260"/>
      <c r="H18" s="260"/>
      <c r="I18" s="125"/>
    </row>
    <row r="19" spans="1:9" ht="78.75">
      <c r="A19" s="123">
        <v>11</v>
      </c>
      <c r="B19" s="124" t="s">
        <v>249</v>
      </c>
      <c r="C19" s="123" t="s">
        <v>244</v>
      </c>
      <c r="D19" s="123" t="s">
        <v>242</v>
      </c>
      <c r="E19" s="138">
        <v>1</v>
      </c>
      <c r="F19" s="138">
        <v>1</v>
      </c>
      <c r="G19" s="138">
        <v>1</v>
      </c>
      <c r="H19" s="138">
        <v>1</v>
      </c>
      <c r="I19" s="138">
        <v>1</v>
      </c>
    </row>
    <row r="20" spans="1:9" ht="47.25">
      <c r="A20" s="123">
        <v>12</v>
      </c>
      <c r="B20" s="124" t="s">
        <v>250</v>
      </c>
      <c r="C20" s="138" t="s">
        <v>202</v>
      </c>
      <c r="D20" s="123" t="s">
        <v>242</v>
      </c>
      <c r="E20" s="138">
        <v>24</v>
      </c>
      <c r="F20" s="138">
        <v>25</v>
      </c>
      <c r="G20" s="138">
        <v>28</v>
      </c>
      <c r="H20" s="138">
        <v>31</v>
      </c>
      <c r="I20" s="138">
        <v>31</v>
      </c>
    </row>
    <row r="21" spans="1:9" ht="15.75" customHeight="1">
      <c r="A21" s="123">
        <v>13</v>
      </c>
      <c r="B21" s="261" t="s">
        <v>251</v>
      </c>
      <c r="C21" s="262"/>
      <c r="D21" s="262"/>
      <c r="E21" s="262"/>
      <c r="F21" s="262"/>
      <c r="G21" s="262"/>
      <c r="H21" s="262"/>
      <c r="I21" s="263"/>
    </row>
    <row r="22" spans="1:9" ht="63">
      <c r="A22" s="123">
        <v>14</v>
      </c>
      <c r="B22" s="124" t="s">
        <v>252</v>
      </c>
      <c r="C22" s="123" t="s">
        <v>253</v>
      </c>
      <c r="D22" s="129" t="s">
        <v>254</v>
      </c>
      <c r="E22" s="123">
        <v>5</v>
      </c>
      <c r="F22" s="123">
        <v>5</v>
      </c>
      <c r="G22" s="123">
        <v>5</v>
      </c>
      <c r="H22" s="123">
        <v>5</v>
      </c>
      <c r="I22" s="123">
        <v>5</v>
      </c>
    </row>
    <row r="23" spans="1:9" ht="94.5">
      <c r="A23" s="123">
        <v>15</v>
      </c>
      <c r="B23" s="124" t="s">
        <v>255</v>
      </c>
      <c r="C23" s="123" t="s">
        <v>253</v>
      </c>
      <c r="D23" s="129" t="s">
        <v>256</v>
      </c>
      <c r="E23" s="129">
        <v>5</v>
      </c>
      <c r="F23" s="129">
        <v>5</v>
      </c>
      <c r="G23" s="129">
        <v>5</v>
      </c>
      <c r="H23" s="129">
        <v>5</v>
      </c>
      <c r="I23" s="129">
        <v>5</v>
      </c>
    </row>
    <row r="24" spans="1:9" ht="94.5">
      <c r="A24" s="123">
        <v>16</v>
      </c>
      <c r="B24" s="124" t="s">
        <v>257</v>
      </c>
      <c r="C24" s="123" t="s">
        <v>253</v>
      </c>
      <c r="D24" s="123" t="s">
        <v>258</v>
      </c>
      <c r="E24" s="129">
        <v>5</v>
      </c>
      <c r="F24" s="129">
        <v>5</v>
      </c>
      <c r="G24" s="129">
        <v>5</v>
      </c>
      <c r="H24" s="129">
        <v>5</v>
      </c>
      <c r="I24" s="129">
        <v>5</v>
      </c>
    </row>
    <row r="25" spans="1:9" ht="110.25">
      <c r="A25" s="123">
        <v>17</v>
      </c>
      <c r="B25" s="124" t="s">
        <v>259</v>
      </c>
      <c r="C25" s="123" t="s">
        <v>253</v>
      </c>
      <c r="D25" s="123" t="s">
        <v>269</v>
      </c>
      <c r="E25" s="123">
        <v>5</v>
      </c>
      <c r="F25" s="123">
        <v>5</v>
      </c>
      <c r="G25" s="123">
        <v>5</v>
      </c>
      <c r="H25" s="123">
        <v>5</v>
      </c>
      <c r="I25" s="123">
        <v>5</v>
      </c>
    </row>
    <row r="26" spans="1:9" ht="15.75">
      <c r="A26" s="130"/>
      <c r="B26" s="131"/>
      <c r="C26" s="130"/>
      <c r="D26" s="130"/>
      <c r="E26" s="130"/>
      <c r="F26" s="130"/>
      <c r="G26" s="130"/>
      <c r="H26" s="130"/>
      <c r="I26" s="130"/>
    </row>
    <row r="27" spans="1:9" ht="15.75">
      <c r="A27" s="118"/>
      <c r="B27" s="118"/>
      <c r="C27" s="118"/>
      <c r="D27" s="122"/>
      <c r="E27" s="122"/>
      <c r="F27" s="122"/>
      <c r="G27" s="122"/>
      <c r="H27" s="122"/>
      <c r="I27" s="122"/>
    </row>
    <row r="28" spans="1:9" ht="15.75">
      <c r="A28" s="130"/>
      <c r="B28" s="131"/>
      <c r="C28" s="130"/>
      <c r="D28" s="130"/>
      <c r="E28" s="130"/>
      <c r="F28" s="130"/>
      <c r="G28" s="130"/>
      <c r="H28" s="130"/>
      <c r="I28" s="130"/>
    </row>
    <row r="29" spans="1:9" ht="15.75">
      <c r="A29" s="230"/>
      <c r="B29" s="230"/>
      <c r="C29" s="230"/>
      <c r="D29" s="122"/>
      <c r="E29" s="122"/>
      <c r="F29" s="122"/>
      <c r="G29" s="122"/>
      <c r="H29" s="122"/>
      <c r="I29" s="122"/>
    </row>
    <row r="30" spans="1:9" ht="15.75">
      <c r="A30" s="230"/>
      <c r="B30" s="230"/>
      <c r="C30" s="230"/>
      <c r="D30" s="122"/>
      <c r="E30" s="122"/>
      <c r="F30" s="122"/>
      <c r="G30" s="122"/>
      <c r="H30" s="122"/>
      <c r="I30" s="122"/>
    </row>
    <row r="31" spans="1:9" ht="15.75">
      <c r="A31" s="230"/>
      <c r="B31" s="230"/>
      <c r="C31" s="230"/>
      <c r="D31" s="122"/>
      <c r="E31" s="231"/>
      <c r="F31" s="231"/>
      <c r="G31" s="231"/>
      <c r="H31" s="231"/>
      <c r="I31" s="122"/>
    </row>
    <row r="32" spans="1:9" ht="15.75">
      <c r="A32" s="122"/>
      <c r="B32" s="122"/>
      <c r="C32" s="122"/>
      <c r="D32" s="122"/>
      <c r="E32" s="122"/>
      <c r="F32" s="122"/>
      <c r="G32" s="122"/>
      <c r="H32" s="122"/>
      <c r="I32" s="122"/>
    </row>
    <row r="33" spans="1:9" ht="15.75">
      <c r="A33" s="122"/>
      <c r="B33" s="122"/>
      <c r="C33" s="122"/>
      <c r="D33" s="122"/>
      <c r="E33" s="122"/>
      <c r="F33" s="122"/>
      <c r="G33" s="122"/>
      <c r="H33" s="122"/>
      <c r="I33" s="122"/>
    </row>
    <row r="34" spans="1:9" ht="15.75">
      <c r="A34" s="122"/>
      <c r="B34" s="122"/>
      <c r="C34" s="122"/>
      <c r="D34" s="122"/>
      <c r="E34" s="122"/>
      <c r="F34" s="122"/>
      <c r="G34" s="122"/>
      <c r="H34" s="122"/>
      <c r="I34" s="122"/>
    </row>
    <row r="35" spans="1:9" ht="15.75">
      <c r="A35" s="130"/>
      <c r="B35" s="131"/>
      <c r="C35" s="130"/>
      <c r="D35" s="130"/>
      <c r="E35" s="130"/>
      <c r="F35" s="130"/>
      <c r="G35" s="130"/>
      <c r="H35" s="130"/>
      <c r="I35" s="130"/>
    </row>
    <row r="36" spans="1:9" ht="15.75">
      <c r="A36" s="130"/>
      <c r="B36" s="131"/>
      <c r="C36" s="130"/>
      <c r="D36" s="130"/>
      <c r="E36" s="130"/>
      <c r="F36" s="130"/>
      <c r="G36" s="130"/>
      <c r="H36" s="130"/>
      <c r="I36" s="130"/>
    </row>
    <row r="37" spans="1:9" ht="15.75">
      <c r="A37" s="130"/>
      <c r="B37" s="131"/>
      <c r="C37" s="130"/>
      <c r="D37" s="130"/>
      <c r="E37" s="130"/>
      <c r="F37" s="130"/>
      <c r="G37" s="130"/>
      <c r="H37" s="130"/>
      <c r="I37" s="130"/>
    </row>
    <row r="38" spans="1:9" ht="15.75">
      <c r="A38" s="130"/>
      <c r="B38" s="131"/>
      <c r="C38" s="130"/>
      <c r="D38" s="130"/>
      <c r="E38" s="130"/>
      <c r="F38" s="130"/>
      <c r="G38" s="130"/>
      <c r="H38" s="130"/>
      <c r="I38" s="130"/>
    </row>
  </sheetData>
  <sheetProtection/>
  <mergeCells count="12">
    <mergeCell ref="E1:H1"/>
    <mergeCell ref="E2:H2"/>
    <mergeCell ref="A4:H4"/>
    <mergeCell ref="B9:I9"/>
    <mergeCell ref="B12:I12"/>
    <mergeCell ref="B15:I15"/>
    <mergeCell ref="B18:H18"/>
    <mergeCell ref="A29:C29"/>
    <mergeCell ref="A30:C30"/>
    <mergeCell ref="A31:C31"/>
    <mergeCell ref="E31:H31"/>
    <mergeCell ref="B21:I21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99"/>
  <sheetViews>
    <sheetView view="pageBreakPreview" zoomScale="75" zoomScaleSheetLayoutView="75" workbookViewId="0" topLeftCell="A1">
      <selection activeCell="H8" sqref="H8"/>
    </sheetView>
  </sheetViews>
  <sheetFormatPr defaultColWidth="9.140625" defaultRowHeight="12.75"/>
  <cols>
    <col min="1" max="1" width="9.140625" style="60" customWidth="1"/>
    <col min="2" max="2" width="51.421875" style="10" customWidth="1"/>
    <col min="3" max="3" width="26.57421875" style="10" customWidth="1"/>
    <col min="4" max="5" width="9.140625" style="27" customWidth="1"/>
    <col min="6" max="6" width="13.140625" style="27" customWidth="1"/>
    <col min="7" max="7" width="9.8515625" style="27" bestFit="1" customWidth="1"/>
    <col min="8" max="10" width="15.8515625" style="46" customWidth="1"/>
    <col min="11" max="11" width="18.140625" style="35" customWidth="1"/>
    <col min="12" max="12" width="34.8515625" style="10" customWidth="1"/>
    <col min="13" max="13" width="9.140625" style="10" customWidth="1"/>
    <col min="14" max="14" width="13.28125" style="10" bestFit="1" customWidth="1"/>
    <col min="15" max="16" width="12.00390625" style="10" bestFit="1" customWidth="1"/>
    <col min="17" max="16384" width="9.140625" style="10" customWidth="1"/>
  </cols>
  <sheetData>
    <row r="1" spans="2:13" ht="15.75" customHeight="1">
      <c r="B1" s="4"/>
      <c r="C1" s="4"/>
      <c r="D1" s="19"/>
      <c r="E1" s="19"/>
      <c r="F1" s="19"/>
      <c r="G1" s="19"/>
      <c r="H1" s="6"/>
      <c r="I1" s="174" t="s">
        <v>152</v>
      </c>
      <c r="J1" s="174"/>
      <c r="K1" s="174"/>
      <c r="L1" s="174"/>
      <c r="M1" s="6"/>
    </row>
    <row r="2" spans="2:13" ht="54.75" customHeight="1">
      <c r="B2" s="4"/>
      <c r="C2" s="4"/>
      <c r="D2" s="19"/>
      <c r="E2" s="19"/>
      <c r="F2" s="19"/>
      <c r="G2" s="19"/>
      <c r="H2" s="62"/>
      <c r="I2" s="182" t="s">
        <v>160</v>
      </c>
      <c r="J2" s="182"/>
      <c r="K2" s="182"/>
      <c r="L2" s="182"/>
      <c r="M2" s="6"/>
    </row>
    <row r="3" spans="2:13" ht="15.75">
      <c r="B3" s="4"/>
      <c r="C3" s="4"/>
      <c r="D3" s="19"/>
      <c r="E3" s="19"/>
      <c r="F3" s="19"/>
      <c r="G3" s="19"/>
      <c r="H3" s="62"/>
      <c r="I3" s="59"/>
      <c r="J3" s="59"/>
      <c r="K3" s="59"/>
      <c r="L3" s="59"/>
      <c r="M3" s="6"/>
    </row>
    <row r="4" spans="2:12" ht="15.75">
      <c r="B4" s="242" t="s">
        <v>100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2:12" ht="15.75">
      <c r="B5" s="4"/>
      <c r="C5" s="4"/>
      <c r="D5" s="19"/>
      <c r="E5" s="19"/>
      <c r="F5" s="19"/>
      <c r="G5" s="19"/>
      <c r="H5" s="47"/>
      <c r="I5" s="47"/>
      <c r="J5" s="47"/>
      <c r="K5" s="31"/>
      <c r="L5" s="4"/>
    </row>
    <row r="6" spans="1:14" ht="31.5" customHeight="1">
      <c r="A6" s="199" t="s">
        <v>0</v>
      </c>
      <c r="B6" s="196" t="s">
        <v>1</v>
      </c>
      <c r="C6" s="196" t="s">
        <v>2</v>
      </c>
      <c r="D6" s="206" t="s">
        <v>3</v>
      </c>
      <c r="E6" s="206"/>
      <c r="F6" s="206"/>
      <c r="G6" s="206"/>
      <c r="H6" s="276" t="s">
        <v>139</v>
      </c>
      <c r="I6" s="276"/>
      <c r="J6" s="276"/>
      <c r="K6" s="277"/>
      <c r="L6" s="196" t="s">
        <v>14</v>
      </c>
      <c r="M6" s="11"/>
      <c r="N6" s="11"/>
    </row>
    <row r="7" spans="1:12" ht="31.5">
      <c r="A7" s="200"/>
      <c r="B7" s="196"/>
      <c r="C7" s="196"/>
      <c r="D7" s="48" t="s">
        <v>4</v>
      </c>
      <c r="E7" s="48" t="s">
        <v>5</v>
      </c>
      <c r="F7" s="48" t="s">
        <v>6</v>
      </c>
      <c r="G7" s="48" t="s">
        <v>7</v>
      </c>
      <c r="H7" s="166" t="s">
        <v>114</v>
      </c>
      <c r="I7" s="166" t="s">
        <v>264</v>
      </c>
      <c r="J7" s="166" t="s">
        <v>304</v>
      </c>
      <c r="K7" s="43" t="s">
        <v>305</v>
      </c>
      <c r="L7" s="196"/>
    </row>
    <row r="8" spans="1:12" ht="31.5">
      <c r="A8" s="61">
        <v>1</v>
      </c>
      <c r="B8" s="50" t="s">
        <v>153</v>
      </c>
      <c r="C8" s="51" t="s">
        <v>24</v>
      </c>
      <c r="D8" s="52" t="s">
        <v>24</v>
      </c>
      <c r="E8" s="52" t="s">
        <v>24</v>
      </c>
      <c r="F8" s="52" t="s">
        <v>24</v>
      </c>
      <c r="G8" s="52" t="s">
        <v>24</v>
      </c>
      <c r="H8" s="101">
        <f>H9+H21+H27+H30+H64</f>
        <v>139382.673</v>
      </c>
      <c r="I8" s="101">
        <f>I9+I21+I27+I30+I64</f>
        <v>105384.73000000001</v>
      </c>
      <c r="J8" s="101">
        <f>J9+J21+J27+J30+J64</f>
        <v>105384.73000000001</v>
      </c>
      <c r="K8" s="67">
        <f aca="true" t="shared" si="0" ref="K8:K38">SUM(H8:J8)</f>
        <v>350152.13300000003</v>
      </c>
      <c r="L8" s="53" t="s">
        <v>24</v>
      </c>
    </row>
    <row r="9" spans="1:12" s="38" customFormat="1" ht="47.25">
      <c r="A9" s="61">
        <f>A8+1</f>
        <v>2</v>
      </c>
      <c r="B9" s="54" t="s">
        <v>154</v>
      </c>
      <c r="C9" s="51" t="s">
        <v>24</v>
      </c>
      <c r="D9" s="52" t="s">
        <v>24</v>
      </c>
      <c r="E9" s="52" t="s">
        <v>24</v>
      </c>
      <c r="F9" s="52" t="s">
        <v>24</v>
      </c>
      <c r="G9" s="52" t="s">
        <v>24</v>
      </c>
      <c r="H9" s="67">
        <f>H16+H18+H20</f>
        <v>42920.902</v>
      </c>
      <c r="I9" s="67">
        <f>I16+I18+I20</f>
        <v>42920.902</v>
      </c>
      <c r="J9" s="67">
        <f>J16+J18+J20</f>
        <v>42920.902</v>
      </c>
      <c r="K9" s="67">
        <f t="shared" si="0"/>
        <v>128762.706</v>
      </c>
      <c r="L9" s="53" t="s">
        <v>24</v>
      </c>
    </row>
    <row r="10" spans="1:12" ht="15.75" customHeight="1">
      <c r="A10" s="199">
        <f>A9+1</f>
        <v>3</v>
      </c>
      <c r="B10" s="210" t="s">
        <v>48</v>
      </c>
      <c r="C10" s="196" t="s">
        <v>124</v>
      </c>
      <c r="D10" s="197" t="s">
        <v>31</v>
      </c>
      <c r="E10" s="197" t="s">
        <v>101</v>
      </c>
      <c r="F10" s="206" t="s">
        <v>155</v>
      </c>
      <c r="G10" s="55" t="s">
        <v>121</v>
      </c>
      <c r="H10" s="45">
        <v>42420.902</v>
      </c>
      <c r="I10" s="45">
        <v>42420.902</v>
      </c>
      <c r="J10" s="45">
        <v>42420.902</v>
      </c>
      <c r="K10" s="45">
        <f t="shared" si="0"/>
        <v>127262.706</v>
      </c>
      <c r="L10" s="220" t="s">
        <v>260</v>
      </c>
    </row>
    <row r="11" spans="1:12" ht="15.75" hidden="1">
      <c r="A11" s="241"/>
      <c r="B11" s="240"/>
      <c r="C11" s="196"/>
      <c r="D11" s="197"/>
      <c r="E11" s="197"/>
      <c r="F11" s="206"/>
      <c r="G11" s="55" t="s">
        <v>34</v>
      </c>
      <c r="H11" s="45"/>
      <c r="I11" s="45"/>
      <c r="J11" s="45"/>
      <c r="K11" s="45">
        <f t="shared" si="0"/>
        <v>0</v>
      </c>
      <c r="L11" s="221"/>
    </row>
    <row r="12" spans="1:12" ht="15.75" hidden="1">
      <c r="A12" s="241"/>
      <c r="B12" s="240"/>
      <c r="C12" s="196"/>
      <c r="D12" s="197"/>
      <c r="E12" s="197"/>
      <c r="F12" s="206"/>
      <c r="G12" s="55" t="s">
        <v>82</v>
      </c>
      <c r="H12" s="45"/>
      <c r="I12" s="45"/>
      <c r="J12" s="45"/>
      <c r="K12" s="45">
        <f t="shared" si="0"/>
        <v>0</v>
      </c>
      <c r="L12" s="221"/>
    </row>
    <row r="13" spans="1:12" ht="15.75" hidden="1">
      <c r="A13" s="241"/>
      <c r="B13" s="240"/>
      <c r="C13" s="196"/>
      <c r="D13" s="197"/>
      <c r="E13" s="197"/>
      <c r="F13" s="206"/>
      <c r="G13" s="55" t="s">
        <v>31</v>
      </c>
      <c r="H13" s="45"/>
      <c r="I13" s="45"/>
      <c r="J13" s="45"/>
      <c r="K13" s="45">
        <f t="shared" si="0"/>
        <v>0</v>
      </c>
      <c r="L13" s="221"/>
    </row>
    <row r="14" spans="1:12" ht="15.75" hidden="1">
      <c r="A14" s="241"/>
      <c r="B14" s="240"/>
      <c r="C14" s="196"/>
      <c r="D14" s="197"/>
      <c r="E14" s="197"/>
      <c r="F14" s="206"/>
      <c r="G14" s="55" t="s">
        <v>302</v>
      </c>
      <c r="H14" s="45"/>
      <c r="I14" s="45"/>
      <c r="J14" s="45"/>
      <c r="K14" s="45">
        <f t="shared" si="0"/>
        <v>0</v>
      </c>
      <c r="L14" s="221"/>
    </row>
    <row r="15" spans="1:12" ht="15.75" hidden="1">
      <c r="A15" s="241"/>
      <c r="B15" s="240"/>
      <c r="C15" s="196"/>
      <c r="D15" s="197"/>
      <c r="E15" s="197"/>
      <c r="F15" s="206"/>
      <c r="G15" s="55" t="s">
        <v>35</v>
      </c>
      <c r="H15" s="45"/>
      <c r="I15" s="45"/>
      <c r="J15" s="45"/>
      <c r="K15" s="45">
        <f t="shared" si="0"/>
        <v>0</v>
      </c>
      <c r="L15" s="221"/>
    </row>
    <row r="16" spans="1:12" ht="15.75">
      <c r="A16" s="200"/>
      <c r="B16" s="211"/>
      <c r="C16" s="207" t="s">
        <v>39</v>
      </c>
      <c r="D16" s="208"/>
      <c r="E16" s="208"/>
      <c r="F16" s="208"/>
      <c r="G16" s="209"/>
      <c r="H16" s="45">
        <f>SUM(H10:H15)</f>
        <v>42420.902</v>
      </c>
      <c r="I16" s="45">
        <f>SUM(I10:I15)</f>
        <v>42420.902</v>
      </c>
      <c r="J16" s="45">
        <f>SUM(J10:J15)</f>
        <v>42420.902</v>
      </c>
      <c r="K16" s="45">
        <f t="shared" si="0"/>
        <v>127262.706</v>
      </c>
      <c r="L16" s="221"/>
    </row>
    <row r="17" spans="1:12" ht="38.25" customHeight="1">
      <c r="A17" s="199">
        <f>A10+1</f>
        <v>4</v>
      </c>
      <c r="B17" s="212" t="s">
        <v>168</v>
      </c>
      <c r="C17" s="94" t="s">
        <v>124</v>
      </c>
      <c r="D17" s="81" t="s">
        <v>31</v>
      </c>
      <c r="E17" s="81" t="s">
        <v>101</v>
      </c>
      <c r="F17" s="89" t="s">
        <v>263</v>
      </c>
      <c r="G17" s="55" t="s">
        <v>31</v>
      </c>
      <c r="H17" s="45">
        <v>0</v>
      </c>
      <c r="I17" s="45">
        <v>0</v>
      </c>
      <c r="J17" s="45">
        <v>0</v>
      </c>
      <c r="K17" s="45">
        <f t="shared" si="0"/>
        <v>0</v>
      </c>
      <c r="L17" s="221"/>
    </row>
    <row r="18" spans="1:12" ht="15.75">
      <c r="A18" s="200"/>
      <c r="B18" s="212"/>
      <c r="C18" s="207" t="s">
        <v>49</v>
      </c>
      <c r="D18" s="208"/>
      <c r="E18" s="208"/>
      <c r="F18" s="208"/>
      <c r="G18" s="209"/>
      <c r="H18" s="45">
        <f>SUM(H17:H17)</f>
        <v>0</v>
      </c>
      <c r="I18" s="45">
        <f>SUM(I17:I17)</f>
        <v>0</v>
      </c>
      <c r="J18" s="45">
        <f>SUM(J17:J17)</f>
        <v>0</v>
      </c>
      <c r="K18" s="45">
        <f t="shared" si="0"/>
        <v>0</v>
      </c>
      <c r="L18" s="222"/>
    </row>
    <row r="19" spans="1:12" ht="69" customHeight="1">
      <c r="A19" s="199">
        <f>A17+1</f>
        <v>5</v>
      </c>
      <c r="B19" s="210" t="s">
        <v>169</v>
      </c>
      <c r="C19" s="40" t="s">
        <v>124</v>
      </c>
      <c r="D19" s="55" t="s">
        <v>31</v>
      </c>
      <c r="E19" s="55" t="s">
        <v>101</v>
      </c>
      <c r="F19" s="48" t="s">
        <v>162</v>
      </c>
      <c r="G19" s="55" t="s">
        <v>121</v>
      </c>
      <c r="H19" s="45">
        <v>500</v>
      </c>
      <c r="I19" s="45">
        <v>500</v>
      </c>
      <c r="J19" s="45">
        <v>500</v>
      </c>
      <c r="K19" s="45">
        <f t="shared" si="0"/>
        <v>1500</v>
      </c>
      <c r="L19" s="220" t="s">
        <v>261</v>
      </c>
    </row>
    <row r="20" spans="1:12" ht="15.75">
      <c r="A20" s="200"/>
      <c r="B20" s="211"/>
      <c r="C20" s="207" t="s">
        <v>71</v>
      </c>
      <c r="D20" s="208"/>
      <c r="E20" s="208"/>
      <c r="F20" s="208"/>
      <c r="G20" s="209"/>
      <c r="H20" s="45">
        <f>SUM(H19:H19)</f>
        <v>500</v>
      </c>
      <c r="I20" s="45">
        <f>SUM(I19:I19)</f>
        <v>500</v>
      </c>
      <c r="J20" s="45">
        <f>SUM(J19:J19)</f>
        <v>500</v>
      </c>
      <c r="K20" s="45">
        <f t="shared" si="0"/>
        <v>1500</v>
      </c>
      <c r="L20" s="222"/>
    </row>
    <row r="21" spans="1:12" s="38" customFormat="1" ht="15.75">
      <c r="A21" s="61">
        <f>A19+1</f>
        <v>6</v>
      </c>
      <c r="B21" s="54" t="s">
        <v>156</v>
      </c>
      <c r="C21" s="51" t="s">
        <v>24</v>
      </c>
      <c r="D21" s="52" t="s">
        <v>24</v>
      </c>
      <c r="E21" s="52" t="s">
        <v>24</v>
      </c>
      <c r="F21" s="52" t="s">
        <v>24</v>
      </c>
      <c r="G21" s="52" t="s">
        <v>24</v>
      </c>
      <c r="H21" s="67">
        <f>H26</f>
        <v>350</v>
      </c>
      <c r="I21" s="67">
        <f>I26</f>
        <v>0</v>
      </c>
      <c r="J21" s="67">
        <f>J26</f>
        <v>0</v>
      </c>
      <c r="K21" s="67">
        <f t="shared" si="0"/>
        <v>350</v>
      </c>
      <c r="L21" s="53" t="s">
        <v>24</v>
      </c>
    </row>
    <row r="22" spans="1:12" s="44" customFormat="1" ht="15.75">
      <c r="A22" s="199">
        <f>A21+1</f>
        <v>7</v>
      </c>
      <c r="B22" s="212" t="s">
        <v>165</v>
      </c>
      <c r="C22" s="196" t="s">
        <v>124</v>
      </c>
      <c r="D22" s="197" t="s">
        <v>31</v>
      </c>
      <c r="E22" s="217" t="s">
        <v>32</v>
      </c>
      <c r="F22" s="191" t="s">
        <v>306</v>
      </c>
      <c r="G22" s="55" t="s">
        <v>31</v>
      </c>
      <c r="H22" s="45">
        <v>100</v>
      </c>
      <c r="I22" s="45">
        <v>0</v>
      </c>
      <c r="J22" s="64">
        <v>0</v>
      </c>
      <c r="K22" s="45">
        <f t="shared" si="0"/>
        <v>100</v>
      </c>
      <c r="L22" s="223" t="s">
        <v>187</v>
      </c>
    </row>
    <row r="23" spans="1:12" s="44" customFormat="1" ht="15.75">
      <c r="A23" s="241"/>
      <c r="B23" s="212"/>
      <c r="C23" s="196"/>
      <c r="D23" s="197"/>
      <c r="E23" s="219"/>
      <c r="F23" s="193"/>
      <c r="G23" s="55" t="s">
        <v>121</v>
      </c>
      <c r="H23" s="45">
        <v>100</v>
      </c>
      <c r="I23" s="45">
        <v>0</v>
      </c>
      <c r="J23" s="64">
        <v>0</v>
      </c>
      <c r="K23" s="45">
        <f t="shared" si="0"/>
        <v>100</v>
      </c>
      <c r="L23" s="223"/>
    </row>
    <row r="24" spans="1:12" s="44" customFormat="1" ht="15.75">
      <c r="A24" s="241"/>
      <c r="B24" s="212"/>
      <c r="C24" s="196" t="s">
        <v>124</v>
      </c>
      <c r="D24" s="197" t="s">
        <v>31</v>
      </c>
      <c r="E24" s="217" t="s">
        <v>32</v>
      </c>
      <c r="F24" s="191" t="s">
        <v>307</v>
      </c>
      <c r="G24" s="55" t="s">
        <v>102</v>
      </c>
      <c r="H24" s="45">
        <v>50</v>
      </c>
      <c r="I24" s="45">
        <v>0</v>
      </c>
      <c r="J24" s="64">
        <v>0</v>
      </c>
      <c r="K24" s="45">
        <f>SUM(H24:J24)</f>
        <v>50</v>
      </c>
      <c r="L24" s="223"/>
    </row>
    <row r="25" spans="1:12" s="44" customFormat="1" ht="15.75">
      <c r="A25" s="241"/>
      <c r="B25" s="212"/>
      <c r="C25" s="196"/>
      <c r="D25" s="197"/>
      <c r="E25" s="219"/>
      <c r="F25" s="193"/>
      <c r="G25" s="55" t="s">
        <v>121</v>
      </c>
      <c r="H25" s="45">
        <v>100</v>
      </c>
      <c r="I25" s="45">
        <v>0</v>
      </c>
      <c r="J25" s="64">
        <v>0</v>
      </c>
      <c r="K25" s="45">
        <f>SUM(H25:J25)</f>
        <v>100</v>
      </c>
      <c r="L25" s="223"/>
    </row>
    <row r="26" spans="1:12" s="44" customFormat="1" ht="15.75">
      <c r="A26" s="200"/>
      <c r="B26" s="212"/>
      <c r="C26" s="213" t="s">
        <v>36</v>
      </c>
      <c r="D26" s="213"/>
      <c r="E26" s="213"/>
      <c r="F26" s="213"/>
      <c r="G26" s="213"/>
      <c r="H26" s="45">
        <f>SUM(H22:H25)</f>
        <v>350</v>
      </c>
      <c r="I26" s="45">
        <f>SUM(I22:I25)</f>
        <v>0</v>
      </c>
      <c r="J26" s="45">
        <f>SUM(J22:J25)</f>
        <v>0</v>
      </c>
      <c r="K26" s="45">
        <f>SUM(H26:J26)</f>
        <v>350</v>
      </c>
      <c r="L26" s="223"/>
    </row>
    <row r="27" spans="1:12" s="38" customFormat="1" ht="63">
      <c r="A27" s="61">
        <f>A22+1</f>
        <v>8</v>
      </c>
      <c r="B27" s="54" t="s">
        <v>157</v>
      </c>
      <c r="C27" s="51" t="s">
        <v>24</v>
      </c>
      <c r="D27" s="52" t="s">
        <v>24</v>
      </c>
      <c r="E27" s="52" t="s">
        <v>24</v>
      </c>
      <c r="F27" s="52" t="s">
        <v>24</v>
      </c>
      <c r="G27" s="52" t="s">
        <v>24</v>
      </c>
      <c r="H27" s="67">
        <f>H29</f>
        <v>50</v>
      </c>
      <c r="I27" s="67">
        <f>I29</f>
        <v>50</v>
      </c>
      <c r="J27" s="67">
        <f>J29</f>
        <v>50</v>
      </c>
      <c r="K27" s="67">
        <f t="shared" si="0"/>
        <v>150</v>
      </c>
      <c r="L27" s="53" t="s">
        <v>24</v>
      </c>
    </row>
    <row r="28" spans="1:12" ht="48" customHeight="1">
      <c r="A28" s="204">
        <f>A27+1</f>
        <v>9</v>
      </c>
      <c r="B28" s="210" t="s">
        <v>103</v>
      </c>
      <c r="C28" s="80" t="s">
        <v>124</v>
      </c>
      <c r="D28" s="82" t="s">
        <v>31</v>
      </c>
      <c r="E28" s="55" t="s">
        <v>32</v>
      </c>
      <c r="F28" s="88" t="s">
        <v>163</v>
      </c>
      <c r="G28" s="82" t="s">
        <v>31</v>
      </c>
      <c r="H28" s="45">
        <v>50</v>
      </c>
      <c r="I28" s="45">
        <v>50</v>
      </c>
      <c r="J28" s="64">
        <v>50</v>
      </c>
      <c r="K28" s="45">
        <f t="shared" si="0"/>
        <v>150</v>
      </c>
      <c r="L28" s="220" t="s">
        <v>265</v>
      </c>
    </row>
    <row r="29" spans="1:12" ht="15.75">
      <c r="A29" s="205"/>
      <c r="B29" s="211"/>
      <c r="C29" s="207" t="s">
        <v>37</v>
      </c>
      <c r="D29" s="208"/>
      <c r="E29" s="208"/>
      <c r="F29" s="208"/>
      <c r="G29" s="209"/>
      <c r="H29" s="45">
        <f>SUM(H28:H28)</f>
        <v>50</v>
      </c>
      <c r="I29" s="45">
        <f>SUM(I28:I28)</f>
        <v>50</v>
      </c>
      <c r="J29" s="45">
        <f>SUM(J28:J28)</f>
        <v>50</v>
      </c>
      <c r="K29" s="45">
        <f t="shared" si="0"/>
        <v>150</v>
      </c>
      <c r="L29" s="222"/>
    </row>
    <row r="30" spans="1:12" s="38" customFormat="1" ht="30.75" customHeight="1">
      <c r="A30" s="56">
        <f>A28+1</f>
        <v>10</v>
      </c>
      <c r="B30" s="54" t="s">
        <v>158</v>
      </c>
      <c r="C30" s="51" t="s">
        <v>24</v>
      </c>
      <c r="D30" s="52" t="s">
        <v>24</v>
      </c>
      <c r="E30" s="52" t="s">
        <v>24</v>
      </c>
      <c r="F30" s="52" t="s">
        <v>24</v>
      </c>
      <c r="G30" s="52" t="s">
        <v>24</v>
      </c>
      <c r="H30" s="67">
        <f>H51+H63</f>
        <v>23844.496</v>
      </c>
      <c r="I30" s="67">
        <f>I35+I39+I51</f>
        <v>0</v>
      </c>
      <c r="J30" s="67">
        <f>J35+J39+J51</f>
        <v>0</v>
      </c>
      <c r="K30" s="67">
        <f t="shared" si="0"/>
        <v>23844.496</v>
      </c>
      <c r="L30" s="53" t="s">
        <v>24</v>
      </c>
    </row>
    <row r="31" spans="1:12" ht="87" customHeight="1">
      <c r="A31" s="204">
        <f>A30+1</f>
        <v>11</v>
      </c>
      <c r="B31" s="104" t="s">
        <v>167</v>
      </c>
      <c r="C31" s="225" t="s">
        <v>124</v>
      </c>
      <c r="D31" s="217" t="s">
        <v>31</v>
      </c>
      <c r="E31" s="217" t="s">
        <v>32</v>
      </c>
      <c r="F31" s="217" t="s">
        <v>164</v>
      </c>
      <c r="G31" s="217" t="s">
        <v>31</v>
      </c>
      <c r="H31" s="45">
        <f>SUM(H32:H34)</f>
        <v>0</v>
      </c>
      <c r="I31" s="45">
        <f>SUM(I32:I34)</f>
        <v>0</v>
      </c>
      <c r="J31" s="45">
        <f>SUM(J32:J34)</f>
        <v>0</v>
      </c>
      <c r="K31" s="45">
        <f t="shared" si="0"/>
        <v>0</v>
      </c>
      <c r="L31" s="225"/>
    </row>
    <row r="32" spans="1:12" s="103" customFormat="1" ht="15.75">
      <c r="A32" s="214"/>
      <c r="B32" s="95" t="s">
        <v>128</v>
      </c>
      <c r="C32" s="226"/>
      <c r="D32" s="218"/>
      <c r="E32" s="218"/>
      <c r="F32" s="218"/>
      <c r="G32" s="218"/>
      <c r="H32" s="96">
        <v>0</v>
      </c>
      <c r="I32" s="96">
        <v>0</v>
      </c>
      <c r="J32" s="97">
        <v>0</v>
      </c>
      <c r="K32" s="96">
        <f t="shared" si="0"/>
        <v>0</v>
      </c>
      <c r="L32" s="226"/>
    </row>
    <row r="33" spans="1:12" s="103" customFormat="1" ht="15.75">
      <c r="A33" s="214"/>
      <c r="B33" s="95" t="s">
        <v>129</v>
      </c>
      <c r="C33" s="226"/>
      <c r="D33" s="218"/>
      <c r="E33" s="218"/>
      <c r="F33" s="218"/>
      <c r="G33" s="218"/>
      <c r="H33" s="96">
        <v>0</v>
      </c>
      <c r="I33" s="96">
        <v>0</v>
      </c>
      <c r="J33" s="97">
        <v>0</v>
      </c>
      <c r="K33" s="96">
        <f t="shared" si="0"/>
        <v>0</v>
      </c>
      <c r="L33" s="226"/>
    </row>
    <row r="34" spans="1:12" s="103" customFormat="1" ht="31.5">
      <c r="A34" s="214"/>
      <c r="B34" s="95" t="s">
        <v>130</v>
      </c>
      <c r="C34" s="227"/>
      <c r="D34" s="219"/>
      <c r="E34" s="219"/>
      <c r="F34" s="219"/>
      <c r="G34" s="219"/>
      <c r="H34" s="96">
        <v>0</v>
      </c>
      <c r="I34" s="96">
        <v>0</v>
      </c>
      <c r="J34" s="97">
        <v>0</v>
      </c>
      <c r="K34" s="96">
        <f t="shared" si="0"/>
        <v>0</v>
      </c>
      <c r="L34" s="226"/>
    </row>
    <row r="35" spans="1:12" ht="15.75" customHeight="1">
      <c r="A35" s="205"/>
      <c r="B35" s="85"/>
      <c r="C35" s="207" t="s">
        <v>104</v>
      </c>
      <c r="D35" s="208"/>
      <c r="E35" s="208"/>
      <c r="F35" s="208"/>
      <c r="G35" s="209"/>
      <c r="H35" s="45">
        <f>H31</f>
        <v>0</v>
      </c>
      <c r="I35" s="45">
        <f>I31</f>
        <v>0</v>
      </c>
      <c r="J35" s="45">
        <f>J31</f>
        <v>0</v>
      </c>
      <c r="K35" s="45">
        <f t="shared" si="0"/>
        <v>0</v>
      </c>
      <c r="L35" s="227"/>
    </row>
    <row r="36" spans="1:12" ht="63">
      <c r="A36" s="204">
        <f>A31+1</f>
        <v>12</v>
      </c>
      <c r="B36" s="50" t="s">
        <v>188</v>
      </c>
      <c r="C36" s="225" t="s">
        <v>124</v>
      </c>
      <c r="D36" s="217" t="s">
        <v>31</v>
      </c>
      <c r="E36" s="217" t="s">
        <v>32</v>
      </c>
      <c r="F36" s="217" t="s">
        <v>166</v>
      </c>
      <c r="G36" s="217" t="s">
        <v>106</v>
      </c>
      <c r="H36" s="45">
        <f>SUM(H37:H38)</f>
        <v>0</v>
      </c>
      <c r="I36" s="45">
        <f>SUM(I37:I38)</f>
        <v>0</v>
      </c>
      <c r="J36" s="45">
        <f>SUM(J37:J38)</f>
        <v>0</v>
      </c>
      <c r="K36" s="45">
        <f t="shared" si="0"/>
        <v>0</v>
      </c>
      <c r="L36" s="220" t="s">
        <v>190</v>
      </c>
    </row>
    <row r="37" spans="1:12" ht="15" customHeight="1">
      <c r="A37" s="214"/>
      <c r="B37" s="95" t="s">
        <v>189</v>
      </c>
      <c r="C37" s="226"/>
      <c r="D37" s="218"/>
      <c r="E37" s="218"/>
      <c r="F37" s="218"/>
      <c r="G37" s="218"/>
      <c r="H37" s="96">
        <v>0</v>
      </c>
      <c r="I37" s="96">
        <v>0</v>
      </c>
      <c r="J37" s="96">
        <v>0</v>
      </c>
      <c r="K37" s="96">
        <f t="shared" si="0"/>
        <v>0</v>
      </c>
      <c r="L37" s="221"/>
    </row>
    <row r="38" spans="1:12" ht="31.5">
      <c r="A38" s="214"/>
      <c r="B38" s="95" t="s">
        <v>130</v>
      </c>
      <c r="C38" s="227"/>
      <c r="D38" s="219"/>
      <c r="E38" s="219"/>
      <c r="F38" s="219"/>
      <c r="G38" s="219"/>
      <c r="H38" s="96">
        <v>0</v>
      </c>
      <c r="I38" s="96">
        <v>0</v>
      </c>
      <c r="J38" s="96">
        <v>0</v>
      </c>
      <c r="K38" s="96">
        <f t="shared" si="0"/>
        <v>0</v>
      </c>
      <c r="L38" s="221"/>
    </row>
    <row r="39" spans="1:12" ht="15.75">
      <c r="A39" s="205"/>
      <c r="B39" s="84"/>
      <c r="C39" s="213" t="s">
        <v>105</v>
      </c>
      <c r="D39" s="213"/>
      <c r="E39" s="213"/>
      <c r="F39" s="213"/>
      <c r="G39" s="213"/>
      <c r="H39" s="45">
        <f>SUM(H36:H36)</f>
        <v>0</v>
      </c>
      <c r="I39" s="45">
        <f>SUM(I36:I36)</f>
        <v>0</v>
      </c>
      <c r="J39" s="45">
        <f>SUM(J36:J36)</f>
        <v>0</v>
      </c>
      <c r="K39" s="45">
        <f>SUM(H39:J39)</f>
        <v>0</v>
      </c>
      <c r="L39" s="222"/>
    </row>
    <row r="40" spans="1:12" ht="22.5" customHeight="1">
      <c r="A40" s="199">
        <v>11</v>
      </c>
      <c r="B40" s="210" t="s">
        <v>294</v>
      </c>
      <c r="C40" s="40" t="s">
        <v>266</v>
      </c>
      <c r="D40" s="55" t="s">
        <v>267</v>
      </c>
      <c r="E40" s="55" t="s">
        <v>32</v>
      </c>
      <c r="F40" s="159" t="s">
        <v>115</v>
      </c>
      <c r="G40" s="55" t="s">
        <v>106</v>
      </c>
      <c r="H40" s="170">
        <v>133.596</v>
      </c>
      <c r="I40" s="45">
        <v>0</v>
      </c>
      <c r="J40" s="64">
        <v>0</v>
      </c>
      <c r="K40" s="167">
        <f aca="true" t="shared" si="1" ref="K40:K80">SUM(H40:J40)</f>
        <v>133.596</v>
      </c>
      <c r="L40" s="220" t="s">
        <v>296</v>
      </c>
    </row>
    <row r="41" spans="1:12" ht="21.75" customHeight="1">
      <c r="A41" s="241"/>
      <c r="B41" s="240"/>
      <c r="C41" s="40" t="s">
        <v>124</v>
      </c>
      <c r="D41" s="55" t="s">
        <v>31</v>
      </c>
      <c r="E41" s="55" t="s">
        <v>32</v>
      </c>
      <c r="F41" s="159" t="s">
        <v>308</v>
      </c>
      <c r="G41" s="55" t="s">
        <v>121</v>
      </c>
      <c r="H41" s="167">
        <v>5234.4</v>
      </c>
      <c r="I41" s="45">
        <v>0</v>
      </c>
      <c r="J41" s="64">
        <v>0</v>
      </c>
      <c r="K41" s="167">
        <f t="shared" si="1"/>
        <v>5234.4</v>
      </c>
      <c r="L41" s="278"/>
    </row>
    <row r="42" spans="1:12" ht="20.25" customHeight="1">
      <c r="A42" s="241"/>
      <c r="B42" s="240"/>
      <c r="C42" s="40" t="s">
        <v>124</v>
      </c>
      <c r="D42" s="55" t="s">
        <v>31</v>
      </c>
      <c r="E42" s="55" t="s">
        <v>32</v>
      </c>
      <c r="F42" s="159" t="s">
        <v>115</v>
      </c>
      <c r="G42" s="55" t="s">
        <v>106</v>
      </c>
      <c r="H42" s="167">
        <v>1000</v>
      </c>
      <c r="I42" s="45">
        <v>0</v>
      </c>
      <c r="J42" s="64">
        <v>0</v>
      </c>
      <c r="K42" s="167">
        <f t="shared" si="1"/>
        <v>1000</v>
      </c>
      <c r="L42" s="278"/>
    </row>
    <row r="43" spans="1:12" ht="20.25" customHeight="1">
      <c r="A43" s="241"/>
      <c r="B43" s="240"/>
      <c r="C43" s="40" t="s">
        <v>124</v>
      </c>
      <c r="D43" s="55" t="s">
        <v>31</v>
      </c>
      <c r="E43" s="55" t="s">
        <v>32</v>
      </c>
      <c r="F43" s="159" t="s">
        <v>115</v>
      </c>
      <c r="G43" s="55" t="s">
        <v>121</v>
      </c>
      <c r="H43" s="167">
        <v>4476.5</v>
      </c>
      <c r="I43" s="45">
        <v>0</v>
      </c>
      <c r="J43" s="64">
        <v>0</v>
      </c>
      <c r="K43" s="167">
        <f>SUM(H43:J43)</f>
        <v>4476.5</v>
      </c>
      <c r="L43" s="278"/>
    </row>
    <row r="44" spans="1:12" ht="21.75" customHeight="1" hidden="1">
      <c r="A44" s="241"/>
      <c r="B44" s="240"/>
      <c r="C44" s="80" t="s">
        <v>124</v>
      </c>
      <c r="D44" s="82" t="s">
        <v>31</v>
      </c>
      <c r="E44" s="21" t="s">
        <v>32</v>
      </c>
      <c r="F44" s="149" t="s">
        <v>292</v>
      </c>
      <c r="G44" s="82" t="s">
        <v>121</v>
      </c>
      <c r="H44" s="168"/>
      <c r="I44" s="150">
        <v>0</v>
      </c>
      <c r="J44" s="151">
        <v>0</v>
      </c>
      <c r="K44" s="168">
        <f t="shared" si="1"/>
        <v>0</v>
      </c>
      <c r="L44" s="278"/>
    </row>
    <row r="45" spans="1:12" ht="18.75" customHeight="1" hidden="1">
      <c r="A45" s="241"/>
      <c r="B45" s="240"/>
      <c r="C45" s="40" t="s">
        <v>266</v>
      </c>
      <c r="D45" s="55" t="s">
        <v>267</v>
      </c>
      <c r="E45" s="21" t="s">
        <v>101</v>
      </c>
      <c r="F45" s="152" t="s">
        <v>293</v>
      </c>
      <c r="G45" s="55" t="s">
        <v>106</v>
      </c>
      <c r="H45" s="170"/>
      <c r="I45" s="45">
        <v>0</v>
      </c>
      <c r="J45" s="64">
        <v>0</v>
      </c>
      <c r="K45" s="167">
        <f t="shared" si="1"/>
        <v>0</v>
      </c>
      <c r="L45" s="278"/>
    </row>
    <row r="46" spans="1:12" ht="16.5" customHeight="1" hidden="1">
      <c r="A46" s="241"/>
      <c r="B46" s="240"/>
      <c r="C46" s="40" t="s">
        <v>266</v>
      </c>
      <c r="D46" s="55" t="s">
        <v>267</v>
      </c>
      <c r="E46" s="21" t="s">
        <v>32</v>
      </c>
      <c r="F46" s="152" t="s">
        <v>293</v>
      </c>
      <c r="G46" s="55" t="s">
        <v>106</v>
      </c>
      <c r="H46" s="170"/>
      <c r="I46" s="45">
        <v>0</v>
      </c>
      <c r="J46" s="64">
        <v>0</v>
      </c>
      <c r="K46" s="167">
        <f t="shared" si="1"/>
        <v>0</v>
      </c>
      <c r="L46" s="278"/>
    </row>
    <row r="47" spans="1:12" ht="43.5" customHeight="1" hidden="1">
      <c r="A47" s="241"/>
      <c r="B47" s="240"/>
      <c r="C47" s="80" t="s">
        <v>124</v>
      </c>
      <c r="D47" s="55"/>
      <c r="E47" s="21"/>
      <c r="F47" s="157"/>
      <c r="G47" s="55"/>
      <c r="H47" s="167"/>
      <c r="I47" s="45"/>
      <c r="J47" s="64"/>
      <c r="K47" s="167"/>
      <c r="L47" s="154"/>
    </row>
    <row r="48" spans="1:12" ht="15.75">
      <c r="A48" s="241"/>
      <c r="B48" s="240"/>
      <c r="C48" s="80" t="s">
        <v>124</v>
      </c>
      <c r="D48" s="55" t="s">
        <v>31</v>
      </c>
      <c r="E48" s="21" t="s">
        <v>32</v>
      </c>
      <c r="F48" s="267" t="s">
        <v>293</v>
      </c>
      <c r="G48" s="160" t="s">
        <v>106</v>
      </c>
      <c r="H48" s="169">
        <v>5025.157</v>
      </c>
      <c r="I48" s="147">
        <v>0</v>
      </c>
      <c r="J48" s="147">
        <v>0</v>
      </c>
      <c r="K48" s="170">
        <f>SUM(H48:J48)</f>
        <v>5025.157</v>
      </c>
      <c r="L48" s="154"/>
    </row>
    <row r="49" spans="1:12" ht="15.75">
      <c r="A49" s="241"/>
      <c r="B49" s="240"/>
      <c r="C49" s="80" t="s">
        <v>124</v>
      </c>
      <c r="D49" s="55" t="s">
        <v>31</v>
      </c>
      <c r="E49" s="21" t="s">
        <v>32</v>
      </c>
      <c r="F49" s="268"/>
      <c r="G49" s="160" t="s">
        <v>31</v>
      </c>
      <c r="H49" s="169">
        <v>1474.843</v>
      </c>
      <c r="I49" s="147">
        <v>0</v>
      </c>
      <c r="J49" s="147">
        <v>0</v>
      </c>
      <c r="K49" s="170">
        <f>SUM(H49:J49)</f>
        <v>1474.843</v>
      </c>
      <c r="L49" s="154"/>
    </row>
    <row r="50" spans="1:12" ht="20.25" customHeight="1">
      <c r="A50" s="241"/>
      <c r="B50" s="240"/>
      <c r="C50" s="40" t="s">
        <v>124</v>
      </c>
      <c r="D50" s="55" t="s">
        <v>31</v>
      </c>
      <c r="E50" s="55" t="s">
        <v>32</v>
      </c>
      <c r="F50" s="159" t="s">
        <v>301</v>
      </c>
      <c r="G50" s="55" t="s">
        <v>106</v>
      </c>
      <c r="H50" s="167">
        <v>6500</v>
      </c>
      <c r="I50" s="45">
        <v>0</v>
      </c>
      <c r="J50" s="64">
        <v>0</v>
      </c>
      <c r="K50" s="167">
        <f>SUM(H50:J50)</f>
        <v>6500</v>
      </c>
      <c r="L50" s="154"/>
    </row>
    <row r="51" spans="1:12" ht="15.75">
      <c r="A51" s="200"/>
      <c r="B51" s="211"/>
      <c r="C51" s="207" t="s">
        <v>104</v>
      </c>
      <c r="D51" s="208"/>
      <c r="E51" s="208"/>
      <c r="F51" s="208"/>
      <c r="G51" s="209"/>
      <c r="H51" s="45">
        <f>SUM(H40:H50)</f>
        <v>23844.496</v>
      </c>
      <c r="I51" s="45">
        <f>SUM(I40:I47)</f>
        <v>0</v>
      </c>
      <c r="J51" s="45">
        <f>SUM(J40:J42)</f>
        <v>0</v>
      </c>
      <c r="K51" s="45">
        <f>SUM(H51:J51)</f>
        <v>23844.496</v>
      </c>
      <c r="L51" s="153"/>
    </row>
    <row r="52" spans="1:12" ht="15.75" hidden="1">
      <c r="A52" s="156"/>
      <c r="B52" s="155"/>
      <c r="C52" s="40"/>
      <c r="D52" s="83"/>
      <c r="E52" s="83"/>
      <c r="F52" s="83"/>
      <c r="G52" s="83"/>
      <c r="H52" s="163"/>
      <c r="I52" s="163"/>
      <c r="J52" s="163"/>
      <c r="K52" s="163"/>
      <c r="L52" s="158"/>
    </row>
    <row r="53" spans="1:12" ht="18" customHeight="1" hidden="1">
      <c r="A53" s="199">
        <v>12</v>
      </c>
      <c r="B53" s="225" t="s">
        <v>299</v>
      </c>
      <c r="C53" s="225" t="s">
        <v>124</v>
      </c>
      <c r="D53" s="269" t="s">
        <v>31</v>
      </c>
      <c r="E53" s="269" t="s">
        <v>32</v>
      </c>
      <c r="F53" s="267" t="s">
        <v>297</v>
      </c>
      <c r="G53" s="160" t="s">
        <v>106</v>
      </c>
      <c r="H53" s="165">
        <v>0</v>
      </c>
      <c r="I53" s="162">
        <v>0</v>
      </c>
      <c r="J53" s="162">
        <v>0</v>
      </c>
      <c r="K53" s="162">
        <f t="shared" si="1"/>
        <v>0</v>
      </c>
      <c r="L53" s="220"/>
    </row>
    <row r="54" spans="1:12" ht="15.75" hidden="1">
      <c r="A54" s="241"/>
      <c r="B54" s="226"/>
      <c r="C54" s="226"/>
      <c r="D54" s="274"/>
      <c r="E54" s="274"/>
      <c r="F54" s="268"/>
      <c r="G54" s="160" t="s">
        <v>31</v>
      </c>
      <c r="H54" s="165">
        <v>0</v>
      </c>
      <c r="I54" s="162">
        <v>0</v>
      </c>
      <c r="J54" s="162">
        <v>0</v>
      </c>
      <c r="K54" s="162">
        <f t="shared" si="1"/>
        <v>0</v>
      </c>
      <c r="L54" s="221"/>
    </row>
    <row r="55" spans="1:12" ht="15.75" hidden="1">
      <c r="A55" s="241"/>
      <c r="B55" s="226"/>
      <c r="C55" s="226"/>
      <c r="D55" s="274"/>
      <c r="E55" s="274"/>
      <c r="F55" s="267" t="s">
        <v>300</v>
      </c>
      <c r="G55" s="160" t="s">
        <v>106</v>
      </c>
      <c r="H55" s="165">
        <v>0</v>
      </c>
      <c r="I55" s="162">
        <v>0</v>
      </c>
      <c r="J55" s="162">
        <v>0</v>
      </c>
      <c r="K55" s="162">
        <f t="shared" si="1"/>
        <v>0</v>
      </c>
      <c r="L55" s="221"/>
    </row>
    <row r="56" spans="1:12" ht="15.75" hidden="1">
      <c r="A56" s="241"/>
      <c r="B56" s="226"/>
      <c r="C56" s="226"/>
      <c r="D56" s="274"/>
      <c r="E56" s="274"/>
      <c r="F56" s="275"/>
      <c r="G56" s="269" t="s">
        <v>31</v>
      </c>
      <c r="H56" s="165">
        <v>0</v>
      </c>
      <c r="I56" s="162">
        <v>0</v>
      </c>
      <c r="J56" s="162">
        <v>0</v>
      </c>
      <c r="K56" s="162">
        <f t="shared" si="1"/>
        <v>0</v>
      </c>
      <c r="L56" s="221"/>
    </row>
    <row r="57" spans="1:12" ht="15.75" hidden="1">
      <c r="A57" s="241"/>
      <c r="B57" s="226"/>
      <c r="C57" s="226"/>
      <c r="D57" s="274"/>
      <c r="E57" s="274"/>
      <c r="F57" s="268"/>
      <c r="G57" s="270"/>
      <c r="H57" s="165">
        <v>0</v>
      </c>
      <c r="I57" s="162">
        <v>0</v>
      </c>
      <c r="J57" s="162">
        <v>0</v>
      </c>
      <c r="K57" s="162">
        <f t="shared" si="1"/>
        <v>0</v>
      </c>
      <c r="L57" s="221"/>
    </row>
    <row r="58" spans="1:12" ht="15.75" hidden="1">
      <c r="A58" s="241"/>
      <c r="B58" s="226"/>
      <c r="C58" s="226"/>
      <c r="D58" s="274"/>
      <c r="E58" s="274"/>
      <c r="F58" s="267" t="s">
        <v>293</v>
      </c>
      <c r="G58" s="164" t="s">
        <v>106</v>
      </c>
      <c r="H58" s="161"/>
      <c r="I58" s="162">
        <v>0</v>
      </c>
      <c r="J58" s="162">
        <v>0</v>
      </c>
      <c r="K58" s="162">
        <f t="shared" si="1"/>
        <v>0</v>
      </c>
      <c r="L58" s="221"/>
    </row>
    <row r="59" spans="1:12" ht="15.75" hidden="1">
      <c r="A59" s="241"/>
      <c r="B59" s="226"/>
      <c r="C59" s="226"/>
      <c r="D59" s="274"/>
      <c r="E59" s="274"/>
      <c r="F59" s="268"/>
      <c r="G59" s="164" t="s">
        <v>31</v>
      </c>
      <c r="H59" s="161"/>
      <c r="I59" s="162">
        <v>0</v>
      </c>
      <c r="J59" s="162">
        <v>0</v>
      </c>
      <c r="K59" s="162">
        <f t="shared" si="1"/>
        <v>0</v>
      </c>
      <c r="L59" s="221"/>
    </row>
    <row r="60" spans="1:12" ht="15.75" hidden="1">
      <c r="A60" s="241"/>
      <c r="B60" s="226"/>
      <c r="C60" s="226"/>
      <c r="D60" s="274"/>
      <c r="E60" s="274"/>
      <c r="F60" s="152" t="s">
        <v>301</v>
      </c>
      <c r="G60" s="160" t="s">
        <v>106</v>
      </c>
      <c r="H60" s="161"/>
      <c r="I60" s="162">
        <v>0</v>
      </c>
      <c r="J60" s="162">
        <v>0</v>
      </c>
      <c r="K60" s="162">
        <f t="shared" si="1"/>
        <v>0</v>
      </c>
      <c r="L60" s="221"/>
    </row>
    <row r="61" spans="1:12" ht="15.75" hidden="1">
      <c r="A61" s="241"/>
      <c r="B61" s="226"/>
      <c r="C61" s="226"/>
      <c r="D61" s="274"/>
      <c r="E61" s="274"/>
      <c r="F61" s="267" t="s">
        <v>293</v>
      </c>
      <c r="G61" s="160" t="s">
        <v>106</v>
      </c>
      <c r="H61" s="165"/>
      <c r="I61" s="162">
        <v>0</v>
      </c>
      <c r="J61" s="162">
        <v>0</v>
      </c>
      <c r="K61" s="162">
        <f t="shared" si="1"/>
        <v>0</v>
      </c>
      <c r="L61" s="221"/>
    </row>
    <row r="62" spans="1:12" ht="15.75" hidden="1">
      <c r="A62" s="241"/>
      <c r="B62" s="226"/>
      <c r="C62" s="227"/>
      <c r="D62" s="270"/>
      <c r="E62" s="270"/>
      <c r="F62" s="268"/>
      <c r="G62" s="160" t="s">
        <v>31</v>
      </c>
      <c r="H62" s="165"/>
      <c r="I62" s="162">
        <v>0</v>
      </c>
      <c r="J62" s="162">
        <v>0</v>
      </c>
      <c r="K62" s="162">
        <f t="shared" si="1"/>
        <v>0</v>
      </c>
      <c r="L62" s="221"/>
    </row>
    <row r="63" spans="1:12" ht="15.75" hidden="1">
      <c r="A63" s="200"/>
      <c r="B63" s="227"/>
      <c r="C63" s="271" t="s">
        <v>105</v>
      </c>
      <c r="D63" s="272"/>
      <c r="E63" s="272"/>
      <c r="F63" s="272"/>
      <c r="G63" s="273"/>
      <c r="H63" s="165">
        <f>SUM(H53:H62)</f>
        <v>0</v>
      </c>
      <c r="I63" s="161">
        <f>SUM(I53:I62)</f>
        <v>0</v>
      </c>
      <c r="J63" s="161">
        <f>SUM(J53:J62)</f>
        <v>0</v>
      </c>
      <c r="K63" s="161">
        <f>SUM(K53:K62)</f>
        <v>0</v>
      </c>
      <c r="L63" s="222"/>
    </row>
    <row r="64" spans="1:12" s="38" customFormat="1" ht="31.5">
      <c r="A64" s="61">
        <v>13</v>
      </c>
      <c r="B64" s="54" t="s">
        <v>159</v>
      </c>
      <c r="C64" s="51" t="s">
        <v>24</v>
      </c>
      <c r="D64" s="52" t="s">
        <v>24</v>
      </c>
      <c r="E64" s="52" t="s">
        <v>24</v>
      </c>
      <c r="F64" s="52" t="s">
        <v>24</v>
      </c>
      <c r="G64" s="52" t="s">
        <v>24</v>
      </c>
      <c r="H64" s="67">
        <f>H80+H71</f>
        <v>72217.275</v>
      </c>
      <c r="I64" s="67">
        <f>I80+I71</f>
        <v>62413.828</v>
      </c>
      <c r="J64" s="66">
        <f>I64</f>
        <v>62413.828</v>
      </c>
      <c r="K64" s="67">
        <f t="shared" si="1"/>
        <v>197044.931</v>
      </c>
      <c r="L64" s="53" t="s">
        <v>24</v>
      </c>
    </row>
    <row r="65" spans="1:12" ht="15.75" customHeight="1">
      <c r="A65" s="199">
        <v>14</v>
      </c>
      <c r="B65" s="212" t="s">
        <v>107</v>
      </c>
      <c r="C65" s="225" t="s">
        <v>124</v>
      </c>
      <c r="D65" s="217" t="s">
        <v>31</v>
      </c>
      <c r="E65" s="217" t="s">
        <v>54</v>
      </c>
      <c r="F65" s="191" t="s">
        <v>161</v>
      </c>
      <c r="G65" s="55" t="s">
        <v>52</v>
      </c>
      <c r="H65" s="45">
        <v>2651.162</v>
      </c>
      <c r="I65" s="45">
        <v>2651.162</v>
      </c>
      <c r="J65" s="45">
        <v>2651.162</v>
      </c>
      <c r="K65" s="45">
        <f t="shared" si="1"/>
        <v>7953.485999999999</v>
      </c>
      <c r="L65" s="223" t="s">
        <v>108</v>
      </c>
    </row>
    <row r="66" spans="1:12" ht="15.75">
      <c r="A66" s="241"/>
      <c r="B66" s="212"/>
      <c r="C66" s="226"/>
      <c r="D66" s="218"/>
      <c r="E66" s="218"/>
      <c r="F66" s="192"/>
      <c r="G66" s="55" t="s">
        <v>109</v>
      </c>
      <c r="H66" s="45">
        <v>305</v>
      </c>
      <c r="I66" s="45">
        <v>305</v>
      </c>
      <c r="J66" s="45">
        <v>305</v>
      </c>
      <c r="K66" s="45">
        <f t="shared" si="1"/>
        <v>915</v>
      </c>
      <c r="L66" s="223"/>
    </row>
    <row r="67" spans="1:12" ht="15.75" customHeight="1">
      <c r="A67" s="241"/>
      <c r="B67" s="212"/>
      <c r="C67" s="226"/>
      <c r="D67" s="218"/>
      <c r="E67" s="218"/>
      <c r="F67" s="192"/>
      <c r="G67" s="55" t="s">
        <v>83</v>
      </c>
      <c r="H67" s="45">
        <v>800.651</v>
      </c>
      <c r="I67" s="45">
        <v>800.651</v>
      </c>
      <c r="J67" s="45">
        <v>800.651</v>
      </c>
      <c r="K67" s="45">
        <f t="shared" si="1"/>
        <v>2401.953</v>
      </c>
      <c r="L67" s="223"/>
    </row>
    <row r="68" spans="1:12" ht="15.75">
      <c r="A68" s="241"/>
      <c r="B68" s="212"/>
      <c r="C68" s="226"/>
      <c r="D68" s="218"/>
      <c r="E68" s="218"/>
      <c r="F68" s="192"/>
      <c r="G68" s="55" t="s">
        <v>31</v>
      </c>
      <c r="H68" s="45">
        <v>771.43</v>
      </c>
      <c r="I68" s="45">
        <v>771.43</v>
      </c>
      <c r="J68" s="45" t="s">
        <v>309</v>
      </c>
      <c r="K68" s="45">
        <f t="shared" si="1"/>
        <v>1542.86</v>
      </c>
      <c r="L68" s="223"/>
    </row>
    <row r="69" spans="1:12" ht="15.75">
      <c r="A69" s="241"/>
      <c r="B69" s="212"/>
      <c r="C69" s="226"/>
      <c r="D69" s="218"/>
      <c r="E69" s="218"/>
      <c r="F69" s="192"/>
      <c r="G69" s="55" t="s">
        <v>35</v>
      </c>
      <c r="H69" s="45">
        <v>9.75</v>
      </c>
      <c r="I69" s="45">
        <v>10</v>
      </c>
      <c r="J69" s="45">
        <v>10</v>
      </c>
      <c r="K69" s="45">
        <f t="shared" si="1"/>
        <v>29.75</v>
      </c>
      <c r="L69" s="223"/>
    </row>
    <row r="70" spans="1:12" ht="15.75">
      <c r="A70" s="241"/>
      <c r="B70" s="212"/>
      <c r="C70" s="227"/>
      <c r="D70" s="219"/>
      <c r="E70" s="219"/>
      <c r="F70" s="193"/>
      <c r="G70" s="55" t="s">
        <v>310</v>
      </c>
      <c r="H70" s="45">
        <v>0.25</v>
      </c>
      <c r="I70" s="45">
        <v>0</v>
      </c>
      <c r="J70" s="45">
        <v>0</v>
      </c>
      <c r="K70" s="45">
        <f>SUM(H70:J70)</f>
        <v>0.25</v>
      </c>
      <c r="L70" s="223"/>
    </row>
    <row r="71" spans="1:12" ht="15.75">
      <c r="A71" s="200"/>
      <c r="B71" s="212"/>
      <c r="C71" s="213" t="s">
        <v>110</v>
      </c>
      <c r="D71" s="213"/>
      <c r="E71" s="213"/>
      <c r="F71" s="213"/>
      <c r="G71" s="213"/>
      <c r="H71" s="45">
        <f>SUM(H65:H70)</f>
        <v>4538.2429999999995</v>
      </c>
      <c r="I71" s="45">
        <f>SUM(I65:I70)</f>
        <v>4538.2429999999995</v>
      </c>
      <c r="J71" s="45">
        <f>SUM(J65:J70)</f>
        <v>3766.8129999999996</v>
      </c>
      <c r="K71" s="45">
        <f>SUM(H71:J71)</f>
        <v>12843.298999999999</v>
      </c>
      <c r="L71" s="223"/>
    </row>
    <row r="72" spans="1:12" ht="15.75">
      <c r="A72" s="199">
        <v>15</v>
      </c>
      <c r="B72" s="212" t="s">
        <v>111</v>
      </c>
      <c r="C72" s="225" t="s">
        <v>124</v>
      </c>
      <c r="D72" s="217" t="s">
        <v>31</v>
      </c>
      <c r="E72" s="217" t="s">
        <v>54</v>
      </c>
      <c r="F72" s="191" t="s">
        <v>155</v>
      </c>
      <c r="G72" s="55" t="s">
        <v>33</v>
      </c>
      <c r="H72" s="45">
        <v>40480.063</v>
      </c>
      <c r="I72" s="45">
        <v>40480.063</v>
      </c>
      <c r="J72" s="45">
        <v>40480.063</v>
      </c>
      <c r="K72" s="45">
        <f t="shared" si="1"/>
        <v>121440.18900000001</v>
      </c>
      <c r="L72" s="223"/>
    </row>
    <row r="73" spans="1:12" ht="15.75">
      <c r="A73" s="241"/>
      <c r="B73" s="212"/>
      <c r="C73" s="226"/>
      <c r="D73" s="218"/>
      <c r="E73" s="218"/>
      <c r="F73" s="192"/>
      <c r="G73" s="55" t="s">
        <v>34</v>
      </c>
      <c r="H73" s="45">
        <v>1956.317</v>
      </c>
      <c r="I73" s="45">
        <v>1956.317</v>
      </c>
      <c r="J73" s="45">
        <v>1956.317</v>
      </c>
      <c r="K73" s="45">
        <f t="shared" si="1"/>
        <v>5868.951</v>
      </c>
      <c r="L73" s="223"/>
    </row>
    <row r="74" spans="1:12" ht="15.75">
      <c r="A74" s="241"/>
      <c r="B74" s="212"/>
      <c r="C74" s="226"/>
      <c r="D74" s="218"/>
      <c r="E74" s="218"/>
      <c r="F74" s="192"/>
      <c r="G74" s="55" t="s">
        <v>82</v>
      </c>
      <c r="H74" s="45">
        <v>12224.979</v>
      </c>
      <c r="I74" s="45">
        <v>12224.979</v>
      </c>
      <c r="J74" s="45">
        <v>12224.979</v>
      </c>
      <c r="K74" s="45">
        <f t="shared" si="1"/>
        <v>36674.937</v>
      </c>
      <c r="L74" s="223"/>
    </row>
    <row r="75" spans="1:12" ht="15.75">
      <c r="A75" s="241"/>
      <c r="B75" s="212"/>
      <c r="C75" s="226"/>
      <c r="D75" s="218"/>
      <c r="E75" s="218"/>
      <c r="F75" s="192"/>
      <c r="G75" s="55" t="s">
        <v>31</v>
      </c>
      <c r="H75" s="45">
        <v>1279.026</v>
      </c>
      <c r="I75" s="45">
        <v>679.026</v>
      </c>
      <c r="J75" s="45">
        <v>679.026</v>
      </c>
      <c r="K75" s="45">
        <f t="shared" si="1"/>
        <v>2637.078</v>
      </c>
      <c r="L75" s="223"/>
    </row>
    <row r="76" spans="1:12" ht="15.75">
      <c r="A76" s="241"/>
      <c r="B76" s="212"/>
      <c r="C76" s="226"/>
      <c r="D76" s="219"/>
      <c r="E76" s="219"/>
      <c r="F76" s="193"/>
      <c r="G76" s="55" t="s">
        <v>267</v>
      </c>
      <c r="H76" s="45">
        <v>2535.2</v>
      </c>
      <c r="I76" s="45">
        <v>2535.2</v>
      </c>
      <c r="J76" s="45">
        <v>2535.2</v>
      </c>
      <c r="K76" s="45">
        <f t="shared" si="1"/>
        <v>7605.599999999999</v>
      </c>
      <c r="L76" s="223"/>
    </row>
    <row r="77" spans="1:12" ht="15.75">
      <c r="A77" s="241"/>
      <c r="B77" s="212"/>
      <c r="C77" s="226"/>
      <c r="D77" s="217" t="s">
        <v>31</v>
      </c>
      <c r="E77" s="217" t="s">
        <v>32</v>
      </c>
      <c r="F77" s="217" t="s">
        <v>311</v>
      </c>
      <c r="G77" s="55" t="s">
        <v>33</v>
      </c>
      <c r="H77" s="45">
        <v>6916.626</v>
      </c>
      <c r="I77" s="45">
        <v>0</v>
      </c>
      <c r="J77" s="45">
        <v>0</v>
      </c>
      <c r="K77" s="45">
        <f t="shared" si="1"/>
        <v>6916.626</v>
      </c>
      <c r="L77" s="223"/>
    </row>
    <row r="78" spans="1:12" ht="15.75">
      <c r="A78" s="241"/>
      <c r="B78" s="212"/>
      <c r="C78" s="226"/>
      <c r="D78" s="218"/>
      <c r="E78" s="218"/>
      <c r="F78" s="218"/>
      <c r="G78" s="55" t="s">
        <v>34</v>
      </c>
      <c r="H78" s="45">
        <v>198</v>
      </c>
      <c r="I78" s="45">
        <v>0</v>
      </c>
      <c r="J78" s="45">
        <v>0</v>
      </c>
      <c r="K78" s="45">
        <f t="shared" si="1"/>
        <v>198</v>
      </c>
      <c r="L78" s="223"/>
    </row>
    <row r="79" spans="1:12" ht="15.75">
      <c r="A79" s="241"/>
      <c r="B79" s="212"/>
      <c r="C79" s="227"/>
      <c r="D79" s="219"/>
      <c r="E79" s="219"/>
      <c r="F79" s="219"/>
      <c r="G79" s="55" t="s">
        <v>82</v>
      </c>
      <c r="H79" s="45">
        <v>2088.821</v>
      </c>
      <c r="I79" s="45">
        <v>0</v>
      </c>
      <c r="J79" s="45">
        <v>0</v>
      </c>
      <c r="K79" s="45">
        <f>SUM(H79:J79)</f>
        <v>2088.821</v>
      </c>
      <c r="L79" s="223"/>
    </row>
    <row r="80" spans="1:12" ht="15.75">
      <c r="A80" s="200"/>
      <c r="B80" s="212"/>
      <c r="C80" s="213" t="s">
        <v>112</v>
      </c>
      <c r="D80" s="213"/>
      <c r="E80" s="213"/>
      <c r="F80" s="213"/>
      <c r="G80" s="213"/>
      <c r="H80" s="45">
        <f>SUM(H72:H79)</f>
        <v>67679.03199999999</v>
      </c>
      <c r="I80" s="45">
        <f>SUM(I72:I79)</f>
        <v>57875.585</v>
      </c>
      <c r="J80" s="45">
        <f>SUM(J72:J79)</f>
        <v>57875.585</v>
      </c>
      <c r="K80" s="45">
        <f t="shared" si="1"/>
        <v>183430.202</v>
      </c>
      <c r="L80" s="223"/>
    </row>
    <row r="81" spans="1:12" ht="15.75">
      <c r="A81" s="91">
        <v>16</v>
      </c>
      <c r="B81" s="18" t="s">
        <v>143</v>
      </c>
      <c r="C81" s="39" t="s">
        <v>24</v>
      </c>
      <c r="D81" s="90" t="s">
        <v>24</v>
      </c>
      <c r="E81" s="90" t="s">
        <v>24</v>
      </c>
      <c r="F81" s="90" t="s">
        <v>24</v>
      </c>
      <c r="G81" s="90" t="s">
        <v>24</v>
      </c>
      <c r="H81" s="98">
        <f>H8</f>
        <v>139382.673</v>
      </c>
      <c r="I81" s="98">
        <f>I8</f>
        <v>105384.73000000001</v>
      </c>
      <c r="J81" s="98">
        <f>J8</f>
        <v>105384.73000000001</v>
      </c>
      <c r="K81" s="99">
        <f>SUM(H81:J81)</f>
        <v>350152.13300000003</v>
      </c>
      <c r="L81" s="53" t="s">
        <v>24</v>
      </c>
    </row>
    <row r="82" spans="1:12" ht="15.75">
      <c r="A82" s="199">
        <f>A81+1</f>
        <v>17</v>
      </c>
      <c r="B82" s="210" t="s">
        <v>144</v>
      </c>
      <c r="C82" s="40" t="s">
        <v>266</v>
      </c>
      <c r="D82" s="55" t="s">
        <v>24</v>
      </c>
      <c r="E82" s="55" t="s">
        <v>24</v>
      </c>
      <c r="F82" s="55" t="s">
        <v>24</v>
      </c>
      <c r="G82" s="55" t="s">
        <v>24</v>
      </c>
      <c r="H82" s="45">
        <f>H45+H46+H40</f>
        <v>133.596</v>
      </c>
      <c r="I82" s="45">
        <f>I40</f>
        <v>0</v>
      </c>
      <c r="J82" s="45">
        <f>J40</f>
        <v>0</v>
      </c>
      <c r="K82" s="45">
        <f>SUM(H82:J82)</f>
        <v>133.596</v>
      </c>
      <c r="L82" s="40" t="s">
        <v>24</v>
      </c>
    </row>
    <row r="83" spans="1:12" ht="15.75">
      <c r="A83" s="200"/>
      <c r="B83" s="211"/>
      <c r="C83" s="40" t="s">
        <v>124</v>
      </c>
      <c r="D83" s="55" t="s">
        <v>24</v>
      </c>
      <c r="E83" s="55" t="s">
        <v>24</v>
      </c>
      <c r="F83" s="55" t="s">
        <v>24</v>
      </c>
      <c r="G83" s="55" t="s">
        <v>24</v>
      </c>
      <c r="H83" s="45">
        <f>H81-H82</f>
        <v>139249.07700000002</v>
      </c>
      <c r="I83" s="45">
        <f>I81-I82</f>
        <v>105384.73000000001</v>
      </c>
      <c r="J83" s="45">
        <f>J81-J82</f>
        <v>105384.73000000001</v>
      </c>
      <c r="K83" s="45">
        <f>SUM(H83:J83)</f>
        <v>350018.537</v>
      </c>
      <c r="L83" s="40" t="s">
        <v>24</v>
      </c>
    </row>
    <row r="84" spans="2:12" ht="15.75">
      <c r="B84" s="12"/>
      <c r="C84" s="9"/>
      <c r="D84" s="22"/>
      <c r="E84" s="22"/>
      <c r="F84" s="24"/>
      <c r="G84" s="24"/>
      <c r="H84" s="24"/>
      <c r="I84" s="24"/>
      <c r="J84" s="24"/>
      <c r="K84" s="24"/>
      <c r="L84" s="24"/>
    </row>
    <row r="85" spans="2:12" ht="15.75">
      <c r="B85" s="3"/>
      <c r="C85" s="3"/>
      <c r="D85" s="25"/>
      <c r="E85" s="24"/>
      <c r="F85" s="24"/>
      <c r="G85" s="24"/>
      <c r="H85" s="24"/>
      <c r="I85" s="24"/>
      <c r="J85" s="24"/>
      <c r="K85" s="24"/>
      <c r="L85" s="24"/>
    </row>
    <row r="86" spans="2:12" ht="15.75">
      <c r="B86" s="5"/>
      <c r="C86" s="8"/>
      <c r="D86" s="26"/>
      <c r="E86" s="26"/>
      <c r="F86" s="26"/>
      <c r="G86" s="26"/>
      <c r="H86" s="102"/>
      <c r="I86" s="102"/>
      <c r="J86" s="102"/>
      <c r="K86" s="32"/>
      <c r="L86" s="9"/>
    </row>
    <row r="87" spans="2:12" ht="15.75">
      <c r="B87" s="174"/>
      <c r="C87" s="174"/>
      <c r="D87" s="174"/>
      <c r="E87" s="24"/>
      <c r="F87" s="24"/>
      <c r="G87" s="24"/>
      <c r="H87" s="140"/>
      <c r="I87" s="140"/>
      <c r="J87" s="140"/>
      <c r="K87" s="31"/>
      <c r="L87" s="4"/>
    </row>
    <row r="88" spans="2:12" ht="15.75">
      <c r="B88" s="174"/>
      <c r="C88" s="174"/>
      <c r="D88" s="174"/>
      <c r="E88" s="24"/>
      <c r="F88" s="24"/>
      <c r="G88" s="24"/>
      <c r="H88" s="140"/>
      <c r="I88" s="140"/>
      <c r="J88" s="140"/>
      <c r="K88" s="31"/>
      <c r="L88" s="4"/>
    </row>
    <row r="89" spans="2:12" ht="15.75">
      <c r="B89" s="174"/>
      <c r="C89" s="174"/>
      <c r="D89" s="174"/>
      <c r="E89" s="24"/>
      <c r="F89" s="24"/>
      <c r="G89" s="24"/>
      <c r="H89" s="251"/>
      <c r="I89" s="251"/>
      <c r="J89" s="33"/>
      <c r="K89" s="31"/>
      <c r="L89" s="4"/>
    </row>
    <row r="90" spans="2:12" ht="15.75">
      <c r="B90" s="4"/>
      <c r="C90" s="4"/>
      <c r="D90" s="19"/>
      <c r="E90" s="19"/>
      <c r="F90" s="19"/>
      <c r="G90" s="19"/>
      <c r="H90" s="47"/>
      <c r="I90" s="47"/>
      <c r="J90" s="47"/>
      <c r="K90" s="31"/>
      <c r="L90" s="4"/>
    </row>
    <row r="91" spans="2:12" ht="15.75">
      <c r="B91" s="4"/>
      <c r="C91" s="4"/>
      <c r="D91" s="19"/>
      <c r="E91" s="19"/>
      <c r="F91" s="19"/>
      <c r="G91" s="19"/>
      <c r="H91" s="47"/>
      <c r="I91" s="47"/>
      <c r="J91" s="47"/>
      <c r="K91" s="31"/>
      <c r="L91" s="4"/>
    </row>
    <row r="92" spans="2:12" ht="15.75">
      <c r="B92" s="4"/>
      <c r="C92" s="4"/>
      <c r="D92" s="19"/>
      <c r="E92" s="19"/>
      <c r="F92" s="19"/>
      <c r="G92" s="19"/>
      <c r="H92" s="47"/>
      <c r="I92" s="47"/>
      <c r="J92" s="47"/>
      <c r="K92" s="31"/>
      <c r="L92" s="4"/>
    </row>
    <row r="93" spans="2:12" ht="15.75">
      <c r="B93" s="4"/>
      <c r="C93" s="4"/>
      <c r="D93" s="19"/>
      <c r="E93" s="19"/>
      <c r="F93" s="19"/>
      <c r="G93" s="19"/>
      <c r="H93" s="47"/>
      <c r="I93" s="47"/>
      <c r="J93" s="47"/>
      <c r="K93" s="31"/>
      <c r="L93" s="4"/>
    </row>
    <row r="94" spans="2:12" ht="15.75">
      <c r="B94" s="4"/>
      <c r="C94" s="4"/>
      <c r="D94" s="19"/>
      <c r="E94" s="19"/>
      <c r="F94" s="19"/>
      <c r="G94" s="19"/>
      <c r="H94" s="47"/>
      <c r="I94" s="47"/>
      <c r="J94" s="47"/>
      <c r="K94" s="31"/>
      <c r="L94" s="4"/>
    </row>
    <row r="95" spans="2:12" ht="15.75">
      <c r="B95" s="4"/>
      <c r="C95" s="4"/>
      <c r="D95" s="19"/>
      <c r="E95" s="19"/>
      <c r="F95" s="19"/>
      <c r="G95" s="19"/>
      <c r="H95" s="47"/>
      <c r="I95" s="47"/>
      <c r="J95" s="47"/>
      <c r="K95" s="31"/>
      <c r="L95" s="4"/>
    </row>
    <row r="96" spans="2:12" ht="15.75">
      <c r="B96" s="4"/>
      <c r="C96" s="4"/>
      <c r="D96" s="19"/>
      <c r="E96" s="19"/>
      <c r="F96" s="19"/>
      <c r="G96" s="19"/>
      <c r="H96" s="47"/>
      <c r="I96" s="47"/>
      <c r="J96" s="47"/>
      <c r="K96" s="31"/>
      <c r="L96" s="4"/>
    </row>
    <row r="97" spans="2:12" ht="15.75">
      <c r="B97" s="4"/>
      <c r="C97" s="4"/>
      <c r="D97" s="19"/>
      <c r="E97" s="19"/>
      <c r="F97" s="19"/>
      <c r="G97" s="19"/>
      <c r="H97" s="47"/>
      <c r="I97" s="47"/>
      <c r="J97" s="47"/>
      <c r="K97" s="31"/>
      <c r="L97" s="4"/>
    </row>
    <row r="98" spans="2:12" ht="15.75">
      <c r="B98" s="4"/>
      <c r="C98" s="4"/>
      <c r="D98" s="19"/>
      <c r="E98" s="19"/>
      <c r="F98" s="19"/>
      <c r="G98" s="19"/>
      <c r="H98" s="47"/>
      <c r="I98" s="47"/>
      <c r="J98" s="47"/>
      <c r="K98" s="31"/>
      <c r="L98" s="4"/>
    </row>
    <row r="99" spans="2:12" ht="15.75">
      <c r="B99" s="4"/>
      <c r="C99" s="4"/>
      <c r="D99" s="19"/>
      <c r="E99" s="19"/>
      <c r="F99" s="19"/>
      <c r="G99" s="19"/>
      <c r="H99" s="47"/>
      <c r="I99" s="47"/>
      <c r="J99" s="47"/>
      <c r="K99" s="31"/>
      <c r="L99" s="4"/>
    </row>
  </sheetData>
  <sheetProtection/>
  <mergeCells count="97">
    <mergeCell ref="A31:A35"/>
    <mergeCell ref="L36:L39"/>
    <mergeCell ref="G31:G34"/>
    <mergeCell ref="F31:F34"/>
    <mergeCell ref="E31:E34"/>
    <mergeCell ref="D31:D34"/>
    <mergeCell ref="L31:L35"/>
    <mergeCell ref="C39:G39"/>
    <mergeCell ref="F36:F38"/>
    <mergeCell ref="E36:E38"/>
    <mergeCell ref="D36:D38"/>
    <mergeCell ref="C36:C38"/>
    <mergeCell ref="L40:L46"/>
    <mergeCell ref="C31:C34"/>
    <mergeCell ref="B88:D88"/>
    <mergeCell ref="B89:D89"/>
    <mergeCell ref="H89:I89"/>
    <mergeCell ref="L65:L80"/>
    <mergeCell ref="C71:G71"/>
    <mergeCell ref="B72:B80"/>
    <mergeCell ref="B87:D87"/>
    <mergeCell ref="B82:B83"/>
    <mergeCell ref="A82:A83"/>
    <mergeCell ref="A65:A71"/>
    <mergeCell ref="B65:B71"/>
    <mergeCell ref="A72:A80"/>
    <mergeCell ref="C80:G80"/>
    <mergeCell ref="D72:D76"/>
    <mergeCell ref="E72:E76"/>
    <mergeCell ref="F72:F76"/>
    <mergeCell ref="B28:B29"/>
    <mergeCell ref="L28:L29"/>
    <mergeCell ref="C29:G29"/>
    <mergeCell ref="A40:A51"/>
    <mergeCell ref="B40:B51"/>
    <mergeCell ref="C51:G51"/>
    <mergeCell ref="C35:G35"/>
    <mergeCell ref="A36:A39"/>
    <mergeCell ref="A28:A29"/>
    <mergeCell ref="G36:G38"/>
    <mergeCell ref="D22:D23"/>
    <mergeCell ref="L22:L26"/>
    <mergeCell ref="C26:G26"/>
    <mergeCell ref="F22:F23"/>
    <mergeCell ref="E22:E23"/>
    <mergeCell ref="C24:C25"/>
    <mergeCell ref="D24:D25"/>
    <mergeCell ref="E24:E25"/>
    <mergeCell ref="F24:F25"/>
    <mergeCell ref="C22:C23"/>
    <mergeCell ref="I1:L1"/>
    <mergeCell ref="B4:L4"/>
    <mergeCell ref="I2:L2"/>
    <mergeCell ref="A17:A18"/>
    <mergeCell ref="C18:G18"/>
    <mergeCell ref="A19:A20"/>
    <mergeCell ref="B19:B20"/>
    <mergeCell ref="L19:L20"/>
    <mergeCell ref="C20:G20"/>
    <mergeCell ref="B17:B18"/>
    <mergeCell ref="H6:K6"/>
    <mergeCell ref="L6:L7"/>
    <mergeCell ref="B10:B16"/>
    <mergeCell ref="C10:C15"/>
    <mergeCell ref="D10:D15"/>
    <mergeCell ref="E10:E15"/>
    <mergeCell ref="F10:F15"/>
    <mergeCell ref="L10:L18"/>
    <mergeCell ref="C16:G16"/>
    <mergeCell ref="A53:A63"/>
    <mergeCell ref="F53:F54"/>
    <mergeCell ref="F55:F57"/>
    <mergeCell ref="A6:A7"/>
    <mergeCell ref="B6:B7"/>
    <mergeCell ref="C6:C7"/>
    <mergeCell ref="D6:G6"/>
    <mergeCell ref="A10:A16"/>
    <mergeCell ref="A22:A26"/>
    <mergeCell ref="B22:B26"/>
    <mergeCell ref="L53:L63"/>
    <mergeCell ref="G56:G57"/>
    <mergeCell ref="C63:G63"/>
    <mergeCell ref="B53:B63"/>
    <mergeCell ref="C53:C62"/>
    <mergeCell ref="D53:D62"/>
    <mergeCell ref="E53:E62"/>
    <mergeCell ref="F61:F62"/>
    <mergeCell ref="F58:F59"/>
    <mergeCell ref="F48:F49"/>
    <mergeCell ref="C65:C70"/>
    <mergeCell ref="D65:D70"/>
    <mergeCell ref="E65:E70"/>
    <mergeCell ref="F65:F70"/>
    <mergeCell ref="C72:C79"/>
    <mergeCell ref="D77:D79"/>
    <mergeCell ref="E77:E79"/>
    <mergeCell ref="F77:F79"/>
  </mergeCells>
  <printOptions/>
  <pageMargins left="0.2362204724409449" right="0.2362204724409449" top="0.35433070866141736" bottom="0.7480314960629921" header="0.31496062992125984" footer="0.31496062992125984"/>
  <pageSetup fitToHeight="0" fitToWidth="1" horizontalDpi="600" verticalDpi="600" orientation="portrait" paperSize="9" scale="4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tayr</cp:lastModifiedBy>
  <cp:lastPrinted>2021-06-03T09:11:35Z</cp:lastPrinted>
  <dcterms:created xsi:type="dcterms:W3CDTF">1996-10-08T23:32:33Z</dcterms:created>
  <dcterms:modified xsi:type="dcterms:W3CDTF">2021-06-03T09:11:47Z</dcterms:modified>
  <cp:category/>
  <cp:version/>
  <cp:contentType/>
  <cp:contentStatus/>
</cp:coreProperties>
</file>