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619" activeTab="5"/>
  </bookViews>
  <sheets>
    <sheet name="ППП2-1" sheetId="1" r:id="rId1"/>
    <sheet name="ППП2-2" sheetId="2" r:id="rId2"/>
    <sheet name="ППП2-3" sheetId="3" r:id="rId3"/>
    <sheet name="ППП2-4" sheetId="4" r:id="rId4"/>
    <sheet name="ПП6" sheetId="5" r:id="rId5"/>
    <sheet name="ПП7" sheetId="6" r:id="rId6"/>
  </sheets>
  <definedNames>
    <definedName name="_xlnm.Print_Area" localSheetId="4">'ПП6'!$A$1:$K$38</definedName>
    <definedName name="_xlnm.Print_Area" localSheetId="5">'ПП7'!$A$1:$G$86</definedName>
    <definedName name="_xlnm.Print_Area" localSheetId="0">'ППП2-1'!$A$1:$L$55</definedName>
    <definedName name="_xlnm.Print_Area" localSheetId="1">'ППП2-2'!$A$1:$L$49</definedName>
    <definedName name="_xlnm.Print_Area" localSheetId="2">'ППП2-3'!$A$1:$M$24</definedName>
    <definedName name="_xlnm.Print_Area" localSheetId="3">'ППП2-4'!$A$1:$L$90</definedName>
  </definedNames>
  <calcPr fullCalcOnLoad="1"/>
</workbook>
</file>

<file path=xl/sharedStrings.xml><?xml version="1.0" encoding="utf-8"?>
<sst xmlns="http://schemas.openxmlformats.org/spreadsheetml/2006/main" count="829" uniqueCount="245">
  <si>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</si>
  <si>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</si>
  <si>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</si>
  <si>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</si>
  <si>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</si>
  <si>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</si>
  <si>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</si>
  <si>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</si>
  <si>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</si>
  <si>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</si>
  <si>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</si>
  <si>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</si>
  <si>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</si>
  <si>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</si>
  <si>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</si>
  <si>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</si>
  <si>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</si>
  <si>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</si>
  <si>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</si>
  <si>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</si>
  <si>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</si>
  <si>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</si>
  <si>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</si>
  <si>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</si>
  <si>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</si>
  <si>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</si>
  <si>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</si>
  <si>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</si>
  <si>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</si>
  <si>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</si>
  <si>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</si>
  <si>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</si>
  <si>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</si>
  <si>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</si>
  <si>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</si>
  <si>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</si>
  <si>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</si>
  <si>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</si>
  <si>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</si>
  <si>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</si>
  <si>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</si>
  <si>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</si>
  <si>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</si>
  <si>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</si>
  <si>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</si>
  <si>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</si>
  <si>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</si>
  <si>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</si>
  <si>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</si>
  <si>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</si>
  <si>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</si>
  <si>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</si>
  <si>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</si>
  <si>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</si>
  <si>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</si>
  <si>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</si>
  <si>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</si>
  <si>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</si>
  <si>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</si>
  <si>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</si>
  <si>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</si>
  <si>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</si>
  <si>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</si>
  <si>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</si>
  <si>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</si>
  <si>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</si>
  <si>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</si>
  <si>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</si>
  <si>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</si>
  <si>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</si>
  <si>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</si>
  <si>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</si>
  <si>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</si>
  <si>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</si>
  <si>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</si>
  <si>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</si>
  <si>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</si>
  <si>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</si>
  <si>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</si>
  <si>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</si>
  <si>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</si>
  <si>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</si>
  <si>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</si>
  <si>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</si>
  <si>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</si>
  <si>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</si>
  <si>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</si>
  <si>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</si>
  <si>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</si>
  <si>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</si>
  <si>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</si>
  <si>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</si>
  <si>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</si>
  <si>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</si>
  <si>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</si>
  <si>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</si>
  <si>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</si>
  <si>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</si>
  <si>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</si>
  <si>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</si>
  <si>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</si>
  <si>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</si>
  <si>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</si>
  <si>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</si>
  <si>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</si>
  <si>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</si>
  <si>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</si>
  <si>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</si>
  <si>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</si>
  <si>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</si>
  <si>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</si>
  <si>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</si>
  <si>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</si>
  <si>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</si>
  <si>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</si>
  <si>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</si>
  <si>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</si>
  <si>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</si>
  <si>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</si>
  <si>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</si>
  <si>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</si>
  <si>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</si>
  <si>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</si>
  <si>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</si>
  <si>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</si>
  <si>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</si>
  <si>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</si>
  <si>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</si>
  <si>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</si>
  <si>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</si>
  <si>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</si>
  <si>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</si>
  <si>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</si>
  <si>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</si>
  <si>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</si>
  <si>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</si>
  <si>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</si>
  <si>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</si>
  <si>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</si>
  <si>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</si>
  <si>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</si>
  <si>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</si>
  <si>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</si>
  <si>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</si>
  <si>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</si>
  <si>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</si>
  <si>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</si>
  <si>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</si>
  <si>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</si>
  <si>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</si>
  <si>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</si>
  <si>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</si>
  <si>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</si>
  <si>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</si>
  <si>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</si>
  <si>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</si>
  <si>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</si>
  <si>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</si>
  <si>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</si>
  <si>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</si>
  <si>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</si>
  <si>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</si>
  <si>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</si>
  <si>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</si>
  <si>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</si>
  <si>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</si>
  <si>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</si>
  <si>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</si>
  <si>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</si>
  <si>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</si>
  <si>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</si>
  <si>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</si>
  <si>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</si>
  <si>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</si>
  <si>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</si>
  <si>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</si>
  <si>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</si>
  <si>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</si>
  <si>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</si>
  <si>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</si>
  <si>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</si>
  <si>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</si>
  <si>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</si>
  <si>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</si>
  <si>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</si>
  <si>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</si>
  <si>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</si>
  <si>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</si>
  <si>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</si>
  <si>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</si>
  <si>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</si>
  <si>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</si>
  <si>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</si>
  <si>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</si>
  <si>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</si>
  <si>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</si>
  <si>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</si>
  <si>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</si>
  <si>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</si>
  <si>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</si>
  <si>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</si>
  <si>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0640084250</t>
  </si>
  <si>
    <t>0640084210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</si>
  <si>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</si>
  <si>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Приложение № 5</t>
  </si>
  <si>
    <t>капитальный ремонт учреждений культуры и образования в области культуры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</si>
  <si>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</si>
  <si>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</si>
  <si>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</si>
  <si>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</si>
  <si>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</si>
  <si>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</si>
  <si>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</si>
  <si>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</si>
  <si>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064А255196</t>
  </si>
  <si>
    <t>064А255195</t>
  </si>
  <si>
    <t>06400S8400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</si>
  <si>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</si>
  <si>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</si>
  <si>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</si>
  <si>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</si>
  <si>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</si>
  <si>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</si>
  <si>
    <t>612</t>
  </si>
  <si>
    <t>2024 год</t>
  </si>
  <si>
    <t>Итого на 2022-2024 годы</t>
  </si>
  <si>
    <t>0640084600</t>
  </si>
  <si>
    <t>414</t>
  </si>
  <si>
    <t>06100L5191</t>
  </si>
  <si>
    <t>0640084220</t>
  </si>
  <si>
    <t>0640083390</t>
  </si>
  <si>
    <t>средства ООО "РН-Ванкор"</t>
  </si>
  <si>
    <t>Приложение № 1</t>
  </si>
  <si>
    <t>к постановлению администрации Туруханского района</t>
  </si>
  <si>
    <t>Приложение № 3</t>
  </si>
  <si>
    <t>Приложение № 4</t>
  </si>
  <si>
    <t>12</t>
  </si>
  <si>
    <t>13</t>
  </si>
  <si>
    <t>14</t>
  </si>
  <si>
    <t>15</t>
  </si>
  <si>
    <t>16</t>
  </si>
  <si>
    <t>от 17.03.2022</t>
  </si>
  <si>
    <t>№ 149 -п</t>
  </si>
  <si>
    <t>№ 149  -п</t>
  </si>
  <si>
    <t>№ 149-п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</si>
</sst>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194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 applyProtection="1">
      <alignment vertical="center" wrapText="1"/>
      <protection/>
    </xf>
    <xf numFmtId="194" fontId="1" fillId="32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 applyProtection="1">
      <alignment vertical="center" wrapText="1"/>
      <protection/>
    </xf>
    <xf numFmtId="49" fontId="1" fillId="32" borderId="10" xfId="0" applyNumberFormat="1" applyFont="1" applyFill="1" applyBorder="1" applyAlignment="1" applyProtection="1">
      <alignment vertical="center" wrapText="1"/>
      <protection/>
    </xf>
    <xf numFmtId="49" fontId="1" fillId="32" borderId="10" xfId="0" applyNumberFormat="1" applyFont="1" applyFill="1" applyBorder="1" applyAlignment="1">
      <alignment vertical="center" wrapText="1"/>
    </xf>
    <xf numFmtId="194" fontId="1" fillId="3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9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92" fontId="12" fillId="0" borderId="0" xfId="0" applyNumberFormat="1" applyFont="1" applyAlignment="1">
      <alignment horizontal="right"/>
    </xf>
    <xf numFmtId="192" fontId="12" fillId="32" borderId="0" xfId="0" applyNumberFormat="1" applyFont="1" applyFill="1" applyAlignment="1">
      <alignment horizontal="right"/>
    </xf>
    <xf numFmtId="19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54" fillId="32" borderId="13" xfId="0" applyFont="1" applyFill="1" applyBorder="1" applyAlignment="1">
      <alignment horizontal="center" vertical="center" wrapText="1"/>
    </xf>
    <xf numFmtId="0" fontId="54" fillId="32" borderId="16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9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94" fontId="8" fillId="0" borderId="0" xfId="0" applyNumberFormat="1" applyFont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1" fillId="32" borderId="16" xfId="0" applyNumberFormat="1" applyFont="1" applyFill="1" applyBorder="1" applyAlignment="1" applyProtection="1">
      <alignment horizontal="center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6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192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5"/>
  <sheetViews>
    <sheetView view="pageBreakPreview" zoomScale="75" zoomScaleNormal="75" zoomScaleSheetLayoutView="75" zoomScalePageLayoutView="0" workbookViewId="0" topLeftCell="A1">
      <selection activeCell="I4" sqref="I4"/>
    </sheetView>
  </sheetViews>
  <sheetFormatPr defaultColWidth="9.140625" defaultRowHeight="12.75"/>
  <cols>
    <col min="1" max="1" width="7.421875" style="58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28125" style="27" customWidth="1"/>
    <col min="8" max="8" width="16.140625" style="34" customWidth="1"/>
    <col min="9" max="9" width="18.28125" style="34" customWidth="1"/>
    <col min="10" max="10" width="16.140625" style="34" customWidth="1"/>
    <col min="11" max="11" width="16.57421875" style="34" customWidth="1"/>
    <col min="12" max="12" width="34.8515625" style="10" customWidth="1"/>
    <col min="13" max="13" width="15.140625" style="10" customWidth="1"/>
    <col min="14" max="14" width="13.140625" style="10" bestFit="1" customWidth="1"/>
    <col min="15" max="15" width="9.8515625" style="10" bestFit="1" customWidth="1"/>
    <col min="16" max="16384" width="9.140625" style="10" customWidth="1"/>
  </cols>
  <sheetData>
    <row r="1" ht="15.75">
      <c r="E1" s="19" t="s">
        <v>236</v>
      </c>
    </row>
    <row r="2" spans="8:12" ht="18.75">
      <c r="H2" s="150" t="s">
        <v>232</v>
      </c>
      <c r="I2" s="150"/>
      <c r="J2" s="150"/>
      <c r="K2" s="150"/>
      <c r="L2" s="146"/>
    </row>
    <row r="3" spans="8:12" ht="18.75">
      <c r="H3" s="151" t="s">
        <v>233</v>
      </c>
      <c r="I3" s="151"/>
      <c r="J3" s="151"/>
      <c r="K3" s="151"/>
      <c r="L3" s="146"/>
    </row>
    <row r="4" spans="8:12" ht="37.5">
      <c r="H4" s="144" t="s">
        <v>241</v>
      </c>
      <c r="I4" s="144" t="s">
        <v>242</v>
      </c>
      <c r="J4" s="144"/>
      <c r="K4" s="144"/>
      <c r="L4" s="146"/>
    </row>
    <row r="5" spans="8:12" ht="18.75">
      <c r="H5" s="144"/>
      <c r="I5" s="144"/>
      <c r="J5" s="144"/>
      <c r="K5" s="144"/>
      <c r="L5" s="146"/>
    </row>
    <row r="6" spans="1:15" ht="18.75" customHeight="1">
      <c r="A6" s="4"/>
      <c r="B6" s="4"/>
      <c r="C6" s="4"/>
      <c r="D6" s="4"/>
      <c r="E6" s="4"/>
      <c r="F6" s="4"/>
      <c r="G6" s="4"/>
      <c r="H6" s="150" t="s">
        <v>111</v>
      </c>
      <c r="I6" s="150"/>
      <c r="J6" s="150"/>
      <c r="K6" s="150"/>
      <c r="L6" s="150"/>
      <c r="M6" s="60"/>
      <c r="N6" s="60"/>
      <c r="O6" s="60"/>
    </row>
    <row r="7" spans="1:15" ht="34.5" customHeight="1">
      <c r="A7" s="4"/>
      <c r="B7" s="4"/>
      <c r="C7" s="4"/>
      <c r="D7" s="4"/>
      <c r="E7" s="4"/>
      <c r="F7" s="4"/>
      <c r="G7" s="4"/>
      <c r="H7" s="151" t="s">
        <v>135</v>
      </c>
      <c r="I7" s="151"/>
      <c r="J7" s="151"/>
      <c r="K7" s="151"/>
      <c r="L7" s="151"/>
      <c r="M7" s="60"/>
      <c r="N7" s="60"/>
      <c r="O7" s="60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0"/>
      <c r="N8" s="60"/>
      <c r="O8" s="60"/>
    </row>
    <row r="9" spans="1:12" ht="18.75">
      <c r="A9" s="190" t="s">
        <v>28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31.5" customHeight="1">
      <c r="A11" s="187" t="s">
        <v>0</v>
      </c>
      <c r="B11" s="186" t="s">
        <v>1</v>
      </c>
      <c r="C11" s="186" t="s">
        <v>2</v>
      </c>
      <c r="D11" s="184" t="s">
        <v>3</v>
      </c>
      <c r="E11" s="184"/>
      <c r="F11" s="184"/>
      <c r="G11" s="184"/>
      <c r="H11" s="182"/>
      <c r="I11" s="182"/>
      <c r="J11" s="182"/>
      <c r="K11" s="183"/>
      <c r="L11" s="186" t="s">
        <v>14</v>
      </c>
      <c r="M11" s="11"/>
      <c r="N11" s="11"/>
    </row>
    <row r="12" spans="1:14" ht="31.5">
      <c r="A12" s="188"/>
      <c r="B12" s="186"/>
      <c r="C12" s="186"/>
      <c r="D12" s="55" t="s">
        <v>4</v>
      </c>
      <c r="E12" s="55" t="s">
        <v>5</v>
      </c>
      <c r="F12" s="55" t="s">
        <v>6</v>
      </c>
      <c r="G12" s="55" t="s">
        <v>7</v>
      </c>
      <c r="H12" s="133" t="s">
        <v>193</v>
      </c>
      <c r="I12" s="133" t="s">
        <v>213</v>
      </c>
      <c r="J12" s="138" t="s">
        <v>224</v>
      </c>
      <c r="K12" s="42" t="s">
        <v>225</v>
      </c>
      <c r="L12" s="186"/>
      <c r="N12" s="10" t="s">
        <v>117</v>
      </c>
    </row>
    <row r="13" spans="1:13" ht="47.25">
      <c r="A13" s="54">
        <v>1</v>
      </c>
      <c r="B13" s="48" t="s">
        <v>113</v>
      </c>
      <c r="C13" s="49" t="s">
        <v>24</v>
      </c>
      <c r="D13" s="50" t="s">
        <v>24</v>
      </c>
      <c r="E13" s="50" t="s">
        <v>24</v>
      </c>
      <c r="F13" s="50" t="s">
        <v>24</v>
      </c>
      <c r="G13" s="50" t="s">
        <v>24</v>
      </c>
      <c r="H13" s="64">
        <f>H14+H17+H44</f>
        <v>97012.78100000002</v>
      </c>
      <c r="I13" s="64">
        <f>I14+I17+I44</f>
        <v>65049.41499999999</v>
      </c>
      <c r="J13" s="64">
        <f>J14+J17+J44</f>
        <v>65049.415</v>
      </c>
      <c r="K13" s="64">
        <f>SUM(H13:I13)</f>
        <v>162062.196</v>
      </c>
      <c r="L13" s="56" t="s">
        <v>24</v>
      </c>
      <c r="M13" s="90"/>
    </row>
    <row r="14" spans="1:12" s="37" customFormat="1" ht="31.5">
      <c r="A14" s="54">
        <v>2</v>
      </c>
      <c r="B14" s="52" t="s">
        <v>129</v>
      </c>
      <c r="C14" s="49" t="s">
        <v>24</v>
      </c>
      <c r="D14" s="50" t="s">
        <v>24</v>
      </c>
      <c r="E14" s="50" t="s">
        <v>24</v>
      </c>
      <c r="F14" s="50" t="s">
        <v>24</v>
      </c>
      <c r="G14" s="50" t="s">
        <v>24</v>
      </c>
      <c r="H14" s="64">
        <f>H16</f>
        <v>0</v>
      </c>
      <c r="I14" s="64">
        <f>I16</f>
        <v>0</v>
      </c>
      <c r="J14" s="64">
        <f>J16</f>
        <v>0</v>
      </c>
      <c r="K14" s="64">
        <f>SUM(H14:I14)</f>
        <v>0</v>
      </c>
      <c r="L14" s="56" t="s">
        <v>24</v>
      </c>
    </row>
    <row r="15" spans="1:12" ht="31.5">
      <c r="A15" s="157">
        <v>3</v>
      </c>
      <c r="B15" s="166" t="s">
        <v>29</v>
      </c>
      <c r="C15" s="39" t="s">
        <v>121</v>
      </c>
      <c r="D15" s="53" t="s">
        <v>31</v>
      </c>
      <c r="E15" s="53" t="s">
        <v>32</v>
      </c>
      <c r="F15" s="47" t="s">
        <v>134</v>
      </c>
      <c r="G15" s="53" t="s">
        <v>31</v>
      </c>
      <c r="H15" s="62">
        <v>0</v>
      </c>
      <c r="I15" s="62">
        <f>H15</f>
        <v>0</v>
      </c>
      <c r="J15" s="62">
        <v>0</v>
      </c>
      <c r="K15" s="62">
        <f>SUM(H15:I15)</f>
        <v>0</v>
      </c>
      <c r="L15" s="152" t="s">
        <v>57</v>
      </c>
    </row>
    <row r="16" spans="1:12" ht="15.75">
      <c r="A16" s="159"/>
      <c r="B16" s="167"/>
      <c r="C16" s="154" t="s">
        <v>39</v>
      </c>
      <c r="D16" s="155"/>
      <c r="E16" s="155"/>
      <c r="F16" s="155"/>
      <c r="G16" s="156"/>
      <c r="H16" s="44">
        <f>SUM(H15)</f>
        <v>0</v>
      </c>
      <c r="I16" s="44">
        <v>0</v>
      </c>
      <c r="J16" s="44">
        <f>SUM(J15)</f>
        <v>0</v>
      </c>
      <c r="K16" s="62">
        <f>SUM(H16:I16)</f>
        <v>0</v>
      </c>
      <c r="L16" s="153"/>
    </row>
    <row r="17" spans="1:15" s="37" customFormat="1" ht="15.75">
      <c r="A17" s="54">
        <v>4</v>
      </c>
      <c r="B17" s="52" t="s">
        <v>130</v>
      </c>
      <c r="C17" s="49" t="s">
        <v>24</v>
      </c>
      <c r="D17" s="50" t="s">
        <v>24</v>
      </c>
      <c r="E17" s="50" t="s">
        <v>24</v>
      </c>
      <c r="F17" s="50" t="s">
        <v>24</v>
      </c>
      <c r="G17" s="50" t="s">
        <v>24</v>
      </c>
      <c r="H17" s="65">
        <f>H30+H32+H34+H39+H41+H43</f>
        <v>67318.78700000001</v>
      </c>
      <c r="I17" s="65">
        <f>I30+I32+I34+I39+I41+I43</f>
        <v>50058.27099999999</v>
      </c>
      <c r="J17" s="65">
        <f>J30+J32+J34+J39+J41+J43</f>
        <v>50058.271</v>
      </c>
      <c r="K17" s="64">
        <f>SUM(H17:I17)</f>
        <v>117377.058</v>
      </c>
      <c r="L17" s="51" t="s">
        <v>24</v>
      </c>
      <c r="O17" s="91"/>
    </row>
    <row r="18" spans="1:12" ht="15.75" customHeight="1">
      <c r="A18" s="157">
        <v>5</v>
      </c>
      <c r="B18" s="189" t="s">
        <v>30</v>
      </c>
      <c r="C18" s="178" t="s">
        <v>121</v>
      </c>
      <c r="D18" s="177" t="s">
        <v>31</v>
      </c>
      <c r="E18" s="177" t="s">
        <v>32</v>
      </c>
      <c r="F18" s="163" t="s">
        <v>120</v>
      </c>
      <c r="G18" s="53" t="s">
        <v>33</v>
      </c>
      <c r="H18" s="44">
        <f>27081.757+2435.611</f>
        <v>29517.368000000002</v>
      </c>
      <c r="I18" s="44">
        <v>29517.368</v>
      </c>
      <c r="J18" s="44">
        <f>27081.757+2435.611</f>
        <v>29517.368000000002</v>
      </c>
      <c r="K18" s="62">
        <f aca="true" t="shared" si="0" ref="K18:K24">SUM(H18:J18)</f>
        <v>88552.104</v>
      </c>
      <c r="L18" s="168" t="s">
        <v>180</v>
      </c>
    </row>
    <row r="19" spans="1:14" ht="15.75">
      <c r="A19" s="158"/>
      <c r="B19" s="189"/>
      <c r="C19" s="178"/>
      <c r="D19" s="177"/>
      <c r="E19" s="177"/>
      <c r="F19" s="164"/>
      <c r="G19" s="53" t="s">
        <v>34</v>
      </c>
      <c r="H19" s="44">
        <v>727.855</v>
      </c>
      <c r="I19" s="44">
        <v>727.855</v>
      </c>
      <c r="J19" s="44">
        <v>727.855</v>
      </c>
      <c r="K19" s="62">
        <f t="shared" si="0"/>
        <v>2183.565</v>
      </c>
      <c r="L19" s="168"/>
      <c r="N19" s="90"/>
    </row>
    <row r="20" spans="1:12" ht="15.75" customHeight="1">
      <c r="A20" s="158"/>
      <c r="B20" s="189"/>
      <c r="C20" s="178"/>
      <c r="D20" s="177"/>
      <c r="E20" s="177"/>
      <c r="F20" s="164"/>
      <c r="G20" s="53" t="s">
        <v>82</v>
      </c>
      <c r="H20" s="44">
        <f>8178.69+735.554</f>
        <v>8914.243999999999</v>
      </c>
      <c r="I20" s="44">
        <v>8914.244</v>
      </c>
      <c r="J20" s="44">
        <f>8178.69+735.554</f>
        <v>8914.243999999999</v>
      </c>
      <c r="K20" s="62">
        <f t="shared" si="0"/>
        <v>26742.731999999996</v>
      </c>
      <c r="L20" s="168"/>
    </row>
    <row r="21" spans="1:15" ht="15.75">
      <c r="A21" s="158"/>
      <c r="B21" s="189"/>
      <c r="C21" s="178"/>
      <c r="D21" s="177"/>
      <c r="E21" s="177"/>
      <c r="F21" s="164"/>
      <c r="G21" s="53" t="s">
        <v>31</v>
      </c>
      <c r="H21" s="44">
        <v>4655.224</v>
      </c>
      <c r="I21" s="44">
        <v>4055.224</v>
      </c>
      <c r="J21" s="44">
        <v>4055.224</v>
      </c>
      <c r="K21" s="62">
        <f t="shared" si="0"/>
        <v>12765.672</v>
      </c>
      <c r="L21" s="168"/>
      <c r="O21" s="90"/>
    </row>
    <row r="22" spans="1:15" ht="15.75">
      <c r="A22" s="158"/>
      <c r="B22" s="189"/>
      <c r="C22" s="178"/>
      <c r="D22" s="177"/>
      <c r="E22" s="177"/>
      <c r="F22" s="164"/>
      <c r="G22" s="53" t="s">
        <v>196</v>
      </c>
      <c r="H22" s="44">
        <v>5806.739</v>
      </c>
      <c r="I22" s="44">
        <v>5806.739</v>
      </c>
      <c r="J22" s="44">
        <v>5806.739</v>
      </c>
      <c r="K22" s="62">
        <f t="shared" si="0"/>
        <v>17420.216999999997</v>
      </c>
      <c r="L22" s="168"/>
      <c r="O22" s="90"/>
    </row>
    <row r="23" spans="1:14" ht="15.75" hidden="1">
      <c r="A23" s="158"/>
      <c r="B23" s="189"/>
      <c r="C23" s="178"/>
      <c r="D23" s="177"/>
      <c r="E23" s="177"/>
      <c r="F23" s="164"/>
      <c r="G23" s="53" t="s">
        <v>211</v>
      </c>
      <c r="H23" s="44">
        <v>0</v>
      </c>
      <c r="I23" s="44">
        <v>0</v>
      </c>
      <c r="J23" s="44">
        <v>0</v>
      </c>
      <c r="K23" s="62">
        <f t="shared" si="0"/>
        <v>0</v>
      </c>
      <c r="L23" s="168"/>
      <c r="M23" s="90"/>
      <c r="N23" s="90"/>
    </row>
    <row r="24" spans="1:14" ht="15.75">
      <c r="A24" s="158"/>
      <c r="B24" s="189"/>
      <c r="C24" s="178"/>
      <c r="D24" s="177"/>
      <c r="E24" s="177"/>
      <c r="F24" s="164"/>
      <c r="G24" s="53" t="s">
        <v>35</v>
      </c>
      <c r="H24" s="44">
        <v>3.2</v>
      </c>
      <c r="I24" s="44">
        <v>3.2</v>
      </c>
      <c r="J24" s="44">
        <v>3.2</v>
      </c>
      <c r="K24" s="62">
        <f t="shared" si="0"/>
        <v>9.600000000000001</v>
      </c>
      <c r="L24" s="168"/>
      <c r="M24" s="90"/>
      <c r="N24" s="90"/>
    </row>
    <row r="25" spans="1:14" ht="15.75" hidden="1">
      <c r="A25" s="158"/>
      <c r="B25" s="189"/>
      <c r="C25" s="178"/>
      <c r="D25" s="177"/>
      <c r="E25" s="177"/>
      <c r="F25" s="165"/>
      <c r="G25" s="53" t="s">
        <v>212</v>
      </c>
      <c r="H25" s="44">
        <v>0</v>
      </c>
      <c r="I25" s="44">
        <v>0</v>
      </c>
      <c r="J25" s="44"/>
      <c r="K25" s="62">
        <f>SUM(H25:I25)</f>
        <v>0</v>
      </c>
      <c r="L25" s="168"/>
      <c r="M25" s="90"/>
      <c r="N25" s="90"/>
    </row>
    <row r="26" spans="1:12" ht="15.75">
      <c r="A26" s="158"/>
      <c r="B26" s="189"/>
      <c r="C26" s="178"/>
      <c r="D26" s="177"/>
      <c r="E26" s="177"/>
      <c r="F26" s="185" t="s">
        <v>116</v>
      </c>
      <c r="G26" s="53" t="s">
        <v>33</v>
      </c>
      <c r="H26" s="62">
        <v>11886.245</v>
      </c>
      <c r="I26" s="62">
        <v>0</v>
      </c>
      <c r="J26" s="62">
        <v>0</v>
      </c>
      <c r="K26" s="62">
        <f>SUM(H26:I26)</f>
        <v>11886.245</v>
      </c>
      <c r="L26" s="168"/>
    </row>
    <row r="27" spans="1:12" ht="15.75">
      <c r="A27" s="158"/>
      <c r="B27" s="189"/>
      <c r="C27" s="178"/>
      <c r="D27" s="177"/>
      <c r="E27" s="177"/>
      <c r="F27" s="185"/>
      <c r="G27" s="53" t="s">
        <v>34</v>
      </c>
      <c r="H27" s="62">
        <v>514.624</v>
      </c>
      <c r="I27" s="62">
        <v>0</v>
      </c>
      <c r="J27" s="62">
        <v>0</v>
      </c>
      <c r="K27" s="62">
        <f>SUM(H27:I27)</f>
        <v>514.624</v>
      </c>
      <c r="L27" s="168"/>
    </row>
    <row r="28" spans="1:12" ht="15.75">
      <c r="A28" s="158"/>
      <c r="B28" s="189"/>
      <c r="C28" s="178"/>
      <c r="D28" s="177"/>
      <c r="E28" s="177"/>
      <c r="F28" s="185"/>
      <c r="G28" s="53" t="s">
        <v>82</v>
      </c>
      <c r="H28" s="62">
        <v>3589.647</v>
      </c>
      <c r="I28" s="62">
        <v>0</v>
      </c>
      <c r="J28" s="62">
        <v>0</v>
      </c>
      <c r="K28" s="62">
        <f>SUM(H28:I28)</f>
        <v>3589.647</v>
      </c>
      <c r="L28" s="168"/>
    </row>
    <row r="29" spans="1:13" ht="15.75">
      <c r="A29" s="158"/>
      <c r="B29" s="189"/>
      <c r="C29" s="178"/>
      <c r="D29" s="177"/>
      <c r="E29" s="177"/>
      <c r="F29" s="185"/>
      <c r="G29" s="53" t="s">
        <v>31</v>
      </c>
      <c r="H29" s="62">
        <v>275</v>
      </c>
      <c r="I29" s="62">
        <v>0</v>
      </c>
      <c r="J29" s="62">
        <v>0</v>
      </c>
      <c r="K29" s="62">
        <f>SUM(H29:I29)</f>
        <v>275</v>
      </c>
      <c r="L29" s="168"/>
      <c r="M29" s="90"/>
    </row>
    <row r="30" spans="1:12" ht="15.75">
      <c r="A30" s="159"/>
      <c r="B30" s="189"/>
      <c r="C30" s="179" t="s">
        <v>36</v>
      </c>
      <c r="D30" s="179"/>
      <c r="E30" s="179"/>
      <c r="F30" s="179"/>
      <c r="G30" s="179"/>
      <c r="H30" s="44">
        <f>SUM(H18:H29)</f>
        <v>65890.14600000001</v>
      </c>
      <c r="I30" s="44">
        <f>SUM(I18:I29)</f>
        <v>49024.63</v>
      </c>
      <c r="J30" s="44">
        <f>SUM(J18:J29)</f>
        <v>49024.630000000005</v>
      </c>
      <c r="K30" s="62">
        <f>SUM(H30:J30)</f>
        <v>163939.40600000002</v>
      </c>
      <c r="L30" s="168"/>
    </row>
    <row r="31" spans="1:12" s="43" customFormat="1" ht="47.25" customHeight="1">
      <c r="A31" s="157">
        <v>6</v>
      </c>
      <c r="B31" s="166" t="s">
        <v>76</v>
      </c>
      <c r="C31" s="39" t="s">
        <v>121</v>
      </c>
      <c r="D31" s="53" t="s">
        <v>31</v>
      </c>
      <c r="E31" s="53" t="s">
        <v>32</v>
      </c>
      <c r="F31" s="47" t="s">
        <v>122</v>
      </c>
      <c r="G31" s="53" t="s">
        <v>31</v>
      </c>
      <c r="H31" s="44">
        <v>15</v>
      </c>
      <c r="I31" s="44">
        <v>15</v>
      </c>
      <c r="J31" s="44">
        <v>15</v>
      </c>
      <c r="K31" s="62">
        <f>SUM(H31:J31)</f>
        <v>45</v>
      </c>
      <c r="L31" s="168"/>
    </row>
    <row r="32" spans="1:12" s="43" customFormat="1" ht="15.75">
      <c r="A32" s="159"/>
      <c r="B32" s="167"/>
      <c r="C32" s="154" t="s">
        <v>40</v>
      </c>
      <c r="D32" s="155"/>
      <c r="E32" s="155"/>
      <c r="F32" s="155"/>
      <c r="G32" s="156"/>
      <c r="H32" s="44">
        <f>SUM(H31)</f>
        <v>15</v>
      </c>
      <c r="I32" s="44">
        <f>SUM(I31)</f>
        <v>15</v>
      </c>
      <c r="J32" s="44">
        <f>SUM(J31)</f>
        <v>15</v>
      </c>
      <c r="K32" s="62">
        <f>SUM(H32:J32)</f>
        <v>45</v>
      </c>
      <c r="L32" s="168"/>
    </row>
    <row r="33" spans="1:12" s="43" customFormat="1" ht="47.25" customHeight="1">
      <c r="A33" s="157">
        <v>7</v>
      </c>
      <c r="B33" s="166" t="s">
        <v>74</v>
      </c>
      <c r="C33" s="39" t="s">
        <v>121</v>
      </c>
      <c r="D33" s="53" t="s">
        <v>31</v>
      </c>
      <c r="E33" s="53" t="s">
        <v>32</v>
      </c>
      <c r="F33" s="47" t="s">
        <v>123</v>
      </c>
      <c r="G33" s="53" t="s">
        <v>31</v>
      </c>
      <c r="H33" s="44">
        <v>688.741</v>
      </c>
      <c r="I33" s="44">
        <v>300.941</v>
      </c>
      <c r="J33" s="44">
        <v>300.941</v>
      </c>
      <c r="K33" s="62">
        <f>SUM(H33:J33)</f>
        <v>1290.623</v>
      </c>
      <c r="L33" s="168" t="s">
        <v>188</v>
      </c>
    </row>
    <row r="34" spans="1:12" s="43" customFormat="1" ht="15.75">
      <c r="A34" s="159"/>
      <c r="B34" s="167"/>
      <c r="C34" s="154" t="s">
        <v>41</v>
      </c>
      <c r="D34" s="155"/>
      <c r="E34" s="155"/>
      <c r="F34" s="155"/>
      <c r="G34" s="156"/>
      <c r="H34" s="62">
        <f>SUM(H33)</f>
        <v>688.741</v>
      </c>
      <c r="I34" s="62">
        <f>SUM(I33)</f>
        <v>300.941</v>
      </c>
      <c r="J34" s="62">
        <f>SUM(J33)</f>
        <v>300.941</v>
      </c>
      <c r="K34" s="62">
        <f>SUM(H34:J34)</f>
        <v>1290.623</v>
      </c>
      <c r="L34" s="168"/>
    </row>
    <row r="35" spans="1:12" s="43" customFormat="1" ht="125.25" customHeight="1">
      <c r="A35" s="157">
        <v>8</v>
      </c>
      <c r="B35" s="82" t="s">
        <v>138</v>
      </c>
      <c r="C35" s="174" t="s">
        <v>121</v>
      </c>
      <c r="D35" s="160" t="s">
        <v>31</v>
      </c>
      <c r="E35" s="160" t="s">
        <v>32</v>
      </c>
      <c r="F35" s="163" t="s">
        <v>228</v>
      </c>
      <c r="G35" s="160" t="s">
        <v>31</v>
      </c>
      <c r="H35" s="62">
        <f>SUM(H36:H38)</f>
        <v>359.8</v>
      </c>
      <c r="I35" s="62">
        <f>SUM(I36:I38)</f>
        <v>352.6</v>
      </c>
      <c r="J35" s="62">
        <f>SUM(J36:J38)</f>
        <v>352.6</v>
      </c>
      <c r="K35" s="62">
        <f>SUM(H35:I35)</f>
        <v>712.4000000000001</v>
      </c>
      <c r="L35" s="168"/>
    </row>
    <row r="36" spans="1:12" s="43" customFormat="1" ht="15.75">
      <c r="A36" s="158"/>
      <c r="B36" s="93" t="s">
        <v>125</v>
      </c>
      <c r="C36" s="175"/>
      <c r="D36" s="161"/>
      <c r="E36" s="161"/>
      <c r="F36" s="164"/>
      <c r="G36" s="161"/>
      <c r="H36" s="95">
        <v>250.345</v>
      </c>
      <c r="I36" s="95">
        <v>250.345</v>
      </c>
      <c r="J36" s="95">
        <v>250.345</v>
      </c>
      <c r="K36" s="95">
        <f>SUM(H36:I36)</f>
        <v>500.69</v>
      </c>
      <c r="L36" s="168"/>
    </row>
    <row r="37" spans="1:12" s="43" customFormat="1" ht="15.75">
      <c r="A37" s="158"/>
      <c r="B37" s="93" t="s">
        <v>126</v>
      </c>
      <c r="C37" s="175"/>
      <c r="D37" s="161"/>
      <c r="E37" s="161"/>
      <c r="F37" s="164"/>
      <c r="G37" s="161"/>
      <c r="H37" s="95">
        <v>102.255</v>
      </c>
      <c r="I37" s="95">
        <v>102.255</v>
      </c>
      <c r="J37" s="95">
        <v>102.255</v>
      </c>
      <c r="K37" s="95">
        <f>SUM(H37:I37)</f>
        <v>204.51</v>
      </c>
      <c r="L37" s="168"/>
    </row>
    <row r="38" spans="1:12" s="43" customFormat="1" ht="31.5">
      <c r="A38" s="158"/>
      <c r="B38" s="93" t="s">
        <v>127</v>
      </c>
      <c r="C38" s="176"/>
      <c r="D38" s="162"/>
      <c r="E38" s="162"/>
      <c r="F38" s="165"/>
      <c r="G38" s="162"/>
      <c r="H38" s="95">
        <v>7.2</v>
      </c>
      <c r="I38" s="95">
        <v>0</v>
      </c>
      <c r="J38" s="95">
        <v>0</v>
      </c>
      <c r="K38" s="95">
        <f>SUM(H38:I38)</f>
        <v>7.2</v>
      </c>
      <c r="L38" s="168"/>
    </row>
    <row r="39" spans="1:12" s="43" customFormat="1" ht="15.75">
      <c r="A39" s="159"/>
      <c r="B39" s="82"/>
      <c r="C39" s="179" t="s">
        <v>67</v>
      </c>
      <c r="D39" s="179"/>
      <c r="E39" s="179"/>
      <c r="F39" s="179"/>
      <c r="G39" s="179"/>
      <c r="H39" s="62">
        <f>H35</f>
        <v>359.8</v>
      </c>
      <c r="I39" s="62">
        <f>I35</f>
        <v>352.6</v>
      </c>
      <c r="J39" s="62">
        <f>J35</f>
        <v>352.6</v>
      </c>
      <c r="K39" s="62">
        <f>SUM(H39:I39)</f>
        <v>712.4000000000001</v>
      </c>
      <c r="L39" s="168"/>
    </row>
    <row r="40" spans="1:12" s="43" customFormat="1" ht="71.25" customHeight="1">
      <c r="A40" s="157">
        <f>A35+1</f>
        <v>9</v>
      </c>
      <c r="B40" s="166" t="s">
        <v>137</v>
      </c>
      <c r="C40" s="86" t="s">
        <v>121</v>
      </c>
      <c r="D40" s="53" t="s">
        <v>31</v>
      </c>
      <c r="E40" s="53" t="s">
        <v>32</v>
      </c>
      <c r="F40" s="81" t="s">
        <v>119</v>
      </c>
      <c r="G40" s="53" t="s">
        <v>31</v>
      </c>
      <c r="H40" s="84">
        <v>365.1</v>
      </c>
      <c r="I40" s="84">
        <v>365.1</v>
      </c>
      <c r="J40" s="84">
        <v>365.1</v>
      </c>
      <c r="K40" s="84">
        <f>SUM(H40:J40)</f>
        <v>1095.3000000000002</v>
      </c>
      <c r="L40" s="168"/>
    </row>
    <row r="41" spans="1:12" s="43" customFormat="1" ht="17.25" customHeight="1">
      <c r="A41" s="159"/>
      <c r="B41" s="167"/>
      <c r="C41" s="154" t="s">
        <v>70</v>
      </c>
      <c r="D41" s="155"/>
      <c r="E41" s="155"/>
      <c r="F41" s="155"/>
      <c r="G41" s="156"/>
      <c r="H41" s="44">
        <f>H40</f>
        <v>365.1</v>
      </c>
      <c r="I41" s="44">
        <f>I40</f>
        <v>365.1</v>
      </c>
      <c r="J41" s="44">
        <f>J40</f>
        <v>365.1</v>
      </c>
      <c r="K41" s="84">
        <f>SUM(H41:J41)</f>
        <v>1095.3000000000002</v>
      </c>
      <c r="L41" s="168"/>
    </row>
    <row r="42" spans="1:12" s="43" customFormat="1" ht="51" customHeight="1">
      <c r="A42" s="157">
        <f>A40+1</f>
        <v>10</v>
      </c>
      <c r="B42" s="166" t="s">
        <v>133</v>
      </c>
      <c r="C42" s="78" t="s">
        <v>121</v>
      </c>
      <c r="D42" s="80" t="s">
        <v>31</v>
      </c>
      <c r="E42" s="80" t="s">
        <v>32</v>
      </c>
      <c r="F42" s="86" t="s">
        <v>128</v>
      </c>
      <c r="G42" s="53" t="s">
        <v>31</v>
      </c>
      <c r="H42" s="62">
        <v>0</v>
      </c>
      <c r="I42" s="62">
        <v>0</v>
      </c>
      <c r="J42" s="62">
        <v>0</v>
      </c>
      <c r="K42" s="62">
        <f>SUM(H42:I42)</f>
        <v>0</v>
      </c>
      <c r="L42" s="168"/>
    </row>
    <row r="43" spans="1:12" s="43" customFormat="1" ht="15.75">
      <c r="A43" s="159"/>
      <c r="B43" s="167"/>
      <c r="C43" s="154" t="s">
        <v>75</v>
      </c>
      <c r="D43" s="155"/>
      <c r="E43" s="155"/>
      <c r="F43" s="155"/>
      <c r="G43" s="156"/>
      <c r="H43" s="44">
        <f>SUM(H42)</f>
        <v>0</v>
      </c>
      <c r="I43" s="44">
        <f>SUM(I42)</f>
        <v>0</v>
      </c>
      <c r="J43" s="44">
        <f>SUM(J42)</f>
        <v>0</v>
      </c>
      <c r="K43" s="62">
        <f>SUM(H43:I43)</f>
        <v>0</v>
      </c>
      <c r="L43" s="168"/>
    </row>
    <row r="44" spans="1:12" s="37" customFormat="1" ht="15.75">
      <c r="A44" s="54">
        <f>A42+1</f>
        <v>11</v>
      </c>
      <c r="B44" s="52" t="s">
        <v>131</v>
      </c>
      <c r="C44" s="49" t="s">
        <v>24</v>
      </c>
      <c r="D44" s="50" t="s">
        <v>24</v>
      </c>
      <c r="E44" s="50" t="s">
        <v>24</v>
      </c>
      <c r="F44" s="50" t="s">
        <v>24</v>
      </c>
      <c r="G44" s="50" t="s">
        <v>24</v>
      </c>
      <c r="H44" s="65">
        <f>H47+H49+H51+H53</f>
        <v>29693.994</v>
      </c>
      <c r="I44" s="65">
        <f>I47+I49+I51+I53</f>
        <v>14991.144</v>
      </c>
      <c r="J44" s="65">
        <f>J47+J49+J51+J53</f>
        <v>14991.144</v>
      </c>
      <c r="K44" s="64">
        <f>SUM(H44:I44)</f>
        <v>44685.138</v>
      </c>
      <c r="L44" s="51" t="s">
        <v>24</v>
      </c>
    </row>
    <row r="45" spans="1:12" ht="15.75" customHeight="1">
      <c r="A45" s="157">
        <f>A44+1</f>
        <v>12</v>
      </c>
      <c r="B45" s="180" t="s">
        <v>38</v>
      </c>
      <c r="C45" s="178" t="s">
        <v>121</v>
      </c>
      <c r="D45" s="177" t="s">
        <v>31</v>
      </c>
      <c r="E45" s="177" t="s">
        <v>32</v>
      </c>
      <c r="F45" s="47" t="s">
        <v>120</v>
      </c>
      <c r="G45" s="53" t="s">
        <v>118</v>
      </c>
      <c r="H45" s="44">
        <f>10682.809+4308.335</f>
        <v>14991.144</v>
      </c>
      <c r="I45" s="44">
        <v>14991.144</v>
      </c>
      <c r="J45" s="44">
        <v>14991.144</v>
      </c>
      <c r="K45" s="62">
        <f>SUM(H45:J45)</f>
        <v>44973.432</v>
      </c>
      <c r="L45" s="169" t="s">
        <v>181</v>
      </c>
    </row>
    <row r="46" spans="1:14" ht="15.75">
      <c r="A46" s="158"/>
      <c r="B46" s="181"/>
      <c r="C46" s="178"/>
      <c r="D46" s="177"/>
      <c r="E46" s="177"/>
      <c r="F46" s="47" t="s">
        <v>116</v>
      </c>
      <c r="G46" s="53" t="s">
        <v>118</v>
      </c>
      <c r="H46" s="44">
        <v>14702.85</v>
      </c>
      <c r="I46" s="44">
        <v>0</v>
      </c>
      <c r="J46" s="44">
        <v>0</v>
      </c>
      <c r="K46" s="62">
        <f>SUM(H46:J46)</f>
        <v>14702.85</v>
      </c>
      <c r="L46" s="170"/>
      <c r="N46" s="90"/>
    </row>
    <row r="47" spans="1:12" ht="15.75">
      <c r="A47" s="159"/>
      <c r="B47" s="167"/>
      <c r="C47" s="154" t="s">
        <v>37</v>
      </c>
      <c r="D47" s="155"/>
      <c r="E47" s="155"/>
      <c r="F47" s="155"/>
      <c r="G47" s="156"/>
      <c r="H47" s="44">
        <f>SUM(H45:H46)</f>
        <v>29693.994</v>
      </c>
      <c r="I47" s="44">
        <f>SUM(I45:I46)</f>
        <v>14991.144</v>
      </c>
      <c r="J47" s="44">
        <f>SUM(J45:J46)</f>
        <v>14991.144</v>
      </c>
      <c r="K47" s="44">
        <f>SUM(H47:J47)</f>
        <v>59676.282</v>
      </c>
      <c r="L47" s="170"/>
    </row>
    <row r="48" spans="1:12" ht="31.5" customHeight="1">
      <c r="A48" s="157">
        <f>A45+1</f>
        <v>13</v>
      </c>
      <c r="B48" s="166" t="s">
        <v>79</v>
      </c>
      <c r="C48" s="39" t="s">
        <v>121</v>
      </c>
      <c r="D48" s="53" t="s">
        <v>31</v>
      </c>
      <c r="E48" s="53" t="s">
        <v>32</v>
      </c>
      <c r="F48" s="47" t="s">
        <v>122</v>
      </c>
      <c r="G48" s="53" t="s">
        <v>31</v>
      </c>
      <c r="H48" s="44">
        <v>0</v>
      </c>
      <c r="I48" s="44">
        <v>0</v>
      </c>
      <c r="J48" s="44">
        <v>0</v>
      </c>
      <c r="K48" s="62">
        <f>SUM(H48:J48)</f>
        <v>0</v>
      </c>
      <c r="L48" s="170"/>
    </row>
    <row r="49" spans="1:12" ht="15.75">
      <c r="A49" s="159"/>
      <c r="B49" s="167"/>
      <c r="C49" s="154" t="s">
        <v>42</v>
      </c>
      <c r="D49" s="155"/>
      <c r="E49" s="155"/>
      <c r="F49" s="155"/>
      <c r="G49" s="156"/>
      <c r="H49" s="44">
        <f>SUM(H48)</f>
        <v>0</v>
      </c>
      <c r="I49" s="44">
        <f>SUM(I48)</f>
        <v>0</v>
      </c>
      <c r="J49" s="44">
        <f>SUM(J48)</f>
        <v>0</v>
      </c>
      <c r="K49" s="62">
        <f>SUM(H49:I49)</f>
        <v>0</v>
      </c>
      <c r="L49" s="170"/>
    </row>
    <row r="50" spans="1:12" ht="31.5" customHeight="1">
      <c r="A50" s="157">
        <f>A48+1</f>
        <v>14</v>
      </c>
      <c r="B50" s="166" t="s">
        <v>77</v>
      </c>
      <c r="C50" s="39" t="s">
        <v>121</v>
      </c>
      <c r="D50" s="53" t="s">
        <v>31</v>
      </c>
      <c r="E50" s="53" t="s">
        <v>32</v>
      </c>
      <c r="F50" s="47" t="s">
        <v>132</v>
      </c>
      <c r="G50" s="53" t="s">
        <v>31</v>
      </c>
      <c r="H50" s="62">
        <v>0</v>
      </c>
      <c r="I50" s="62">
        <v>0</v>
      </c>
      <c r="J50" s="62">
        <v>0</v>
      </c>
      <c r="K50" s="62">
        <f>SUM(H50:I50)</f>
        <v>0</v>
      </c>
      <c r="L50" s="170"/>
    </row>
    <row r="51" spans="1:12" ht="15.75">
      <c r="A51" s="159"/>
      <c r="B51" s="167"/>
      <c r="C51" s="154" t="s">
        <v>43</v>
      </c>
      <c r="D51" s="155"/>
      <c r="E51" s="155"/>
      <c r="F51" s="155"/>
      <c r="G51" s="156"/>
      <c r="H51" s="62">
        <f>H50</f>
        <v>0</v>
      </c>
      <c r="I51" s="62">
        <f>H51</f>
        <v>0</v>
      </c>
      <c r="J51" s="62">
        <f>I51</f>
        <v>0</v>
      </c>
      <c r="K51" s="62">
        <f>SUM(H51:I51)</f>
        <v>0</v>
      </c>
      <c r="L51" s="170"/>
    </row>
    <row r="52" spans="1:12" ht="55.5" customHeight="1">
      <c r="A52" s="157">
        <f>A50+1</f>
        <v>15</v>
      </c>
      <c r="B52" s="166" t="s">
        <v>78</v>
      </c>
      <c r="C52" s="39" t="s">
        <v>121</v>
      </c>
      <c r="D52" s="53" t="s">
        <v>31</v>
      </c>
      <c r="E52" s="53" t="s">
        <v>32</v>
      </c>
      <c r="F52" s="47" t="s">
        <v>124</v>
      </c>
      <c r="G52" s="53" t="s">
        <v>118</v>
      </c>
      <c r="H52" s="62">
        <v>0</v>
      </c>
      <c r="I52" s="62">
        <v>0</v>
      </c>
      <c r="J52" s="62">
        <v>0</v>
      </c>
      <c r="K52" s="62">
        <f>SUM(H52:I52)</f>
        <v>0</v>
      </c>
      <c r="L52" s="170"/>
    </row>
    <row r="53" spans="1:12" ht="15.75">
      <c r="A53" s="159"/>
      <c r="B53" s="167"/>
      <c r="C53" s="154" t="s">
        <v>72</v>
      </c>
      <c r="D53" s="155"/>
      <c r="E53" s="155"/>
      <c r="F53" s="155"/>
      <c r="G53" s="156"/>
      <c r="H53" s="44">
        <f>SUM(H52)</f>
        <v>0</v>
      </c>
      <c r="I53" s="44">
        <v>0</v>
      </c>
      <c r="J53" s="44">
        <f>SUM(J52)</f>
        <v>0</v>
      </c>
      <c r="K53" s="62">
        <f>SUM(H53:I53)</f>
        <v>0</v>
      </c>
      <c r="L53" s="171"/>
    </row>
    <row r="54" spans="1:12" ht="31.5">
      <c r="A54" s="89">
        <f>A52+1</f>
        <v>16</v>
      </c>
      <c r="B54" s="18" t="s">
        <v>140</v>
      </c>
      <c r="C54" s="38" t="s">
        <v>24</v>
      </c>
      <c r="D54" s="88" t="s">
        <v>24</v>
      </c>
      <c r="E54" s="88" t="s">
        <v>24</v>
      </c>
      <c r="F54" s="88" t="s">
        <v>24</v>
      </c>
      <c r="G54" s="88" t="s">
        <v>24</v>
      </c>
      <c r="H54" s="96">
        <f>H13</f>
        <v>97012.78100000002</v>
      </c>
      <c r="I54" s="96">
        <f>I13</f>
        <v>65049.41499999999</v>
      </c>
      <c r="J54" s="96">
        <f>J13</f>
        <v>65049.415</v>
      </c>
      <c r="K54" s="97">
        <f>SUM(H54:J54)</f>
        <v>227111.611</v>
      </c>
      <c r="L54" s="51" t="s">
        <v>24</v>
      </c>
    </row>
    <row r="55" spans="1:12" ht="31.5">
      <c r="A55" s="59">
        <f>A54+1</f>
        <v>17</v>
      </c>
      <c r="B55" s="48" t="s">
        <v>141</v>
      </c>
      <c r="C55" s="39" t="s">
        <v>121</v>
      </c>
      <c r="D55" s="53" t="s">
        <v>24</v>
      </c>
      <c r="E55" s="53" t="s">
        <v>24</v>
      </c>
      <c r="F55" s="53" t="s">
        <v>24</v>
      </c>
      <c r="G55" s="53" t="s">
        <v>24</v>
      </c>
      <c r="H55" s="44">
        <f>H54</f>
        <v>97012.78100000002</v>
      </c>
      <c r="I55" s="44">
        <f>I54</f>
        <v>65049.41499999999</v>
      </c>
      <c r="J55" s="44">
        <f>J54</f>
        <v>65049.415</v>
      </c>
      <c r="K55" s="44">
        <f>SUM(H55:J55)</f>
        <v>227111.611</v>
      </c>
      <c r="L55" s="39" t="s">
        <v>24</v>
      </c>
    </row>
    <row r="56" spans="2:12" ht="15.75">
      <c r="B56" s="12"/>
      <c r="C56" s="9"/>
      <c r="D56" s="22"/>
      <c r="E56" s="22"/>
      <c r="F56" s="22"/>
      <c r="G56" s="22"/>
      <c r="H56" s="31"/>
      <c r="I56" s="31"/>
      <c r="J56" s="31"/>
      <c r="K56" s="31"/>
      <c r="L56" s="9"/>
    </row>
    <row r="57" spans="2:13" ht="18.75">
      <c r="B57" s="173"/>
      <c r="C57" s="173"/>
      <c r="D57" s="173"/>
      <c r="E57" s="24"/>
      <c r="F57" s="24"/>
      <c r="G57" s="24"/>
      <c r="H57" s="70"/>
      <c r="I57" s="71"/>
      <c r="J57" s="71"/>
      <c r="K57" s="66"/>
      <c r="L57" s="172"/>
      <c r="M57" s="172"/>
    </row>
    <row r="58" spans="2:12" ht="18.75">
      <c r="B58" s="4"/>
      <c r="C58" s="4"/>
      <c r="D58" s="19"/>
      <c r="E58" s="19"/>
      <c r="F58" s="19"/>
      <c r="G58" s="19"/>
      <c r="H58" s="72"/>
      <c r="I58" s="72"/>
      <c r="J58" s="72"/>
      <c r="K58" s="30"/>
      <c r="L58" s="4"/>
    </row>
    <row r="59" spans="2:12" ht="18.75">
      <c r="B59" s="4"/>
      <c r="C59" s="4"/>
      <c r="D59" s="19"/>
      <c r="E59" s="19"/>
      <c r="F59" s="19"/>
      <c r="G59" s="19"/>
      <c r="H59" s="73"/>
      <c r="I59" s="73"/>
      <c r="J59" s="73"/>
      <c r="K59" s="30"/>
      <c r="L59" s="4"/>
    </row>
    <row r="60" spans="2:12" ht="18.75">
      <c r="B60" s="4"/>
      <c r="C60" s="4"/>
      <c r="D60" s="19"/>
      <c r="E60" s="19"/>
      <c r="F60" s="19"/>
      <c r="G60" s="19"/>
      <c r="H60" s="73"/>
      <c r="I60" s="74"/>
      <c r="J60" s="74"/>
      <c r="K60" s="30"/>
      <c r="L60" s="4"/>
    </row>
    <row r="61" spans="2:12" ht="18.75">
      <c r="B61" s="4"/>
      <c r="C61" s="4"/>
      <c r="D61" s="19"/>
      <c r="E61" s="19"/>
      <c r="F61" s="19"/>
      <c r="G61" s="19"/>
      <c r="H61" s="73"/>
      <c r="I61" s="73"/>
      <c r="J61" s="73"/>
      <c r="K61" s="30"/>
      <c r="L61" s="4"/>
    </row>
    <row r="62" spans="2:12" ht="18.75">
      <c r="B62" s="4"/>
      <c r="C62" s="4"/>
      <c r="D62" s="19"/>
      <c r="E62" s="19"/>
      <c r="F62" s="19"/>
      <c r="G62" s="19"/>
      <c r="H62" s="73"/>
      <c r="I62" s="74"/>
      <c r="J62" s="74"/>
      <c r="K62" s="30"/>
      <c r="L62" s="4"/>
    </row>
    <row r="63" spans="2:12" ht="15.75">
      <c r="B63" s="4"/>
      <c r="C63" s="4"/>
      <c r="D63" s="19"/>
      <c r="E63" s="19"/>
      <c r="F63" s="19"/>
      <c r="G63" s="19"/>
      <c r="H63" s="67"/>
      <c r="I63" s="67"/>
      <c r="J63" s="67"/>
      <c r="K63" s="30"/>
      <c r="L63" s="4"/>
    </row>
    <row r="64" spans="2:12" ht="15.75">
      <c r="B64" s="4"/>
      <c r="C64" s="4"/>
      <c r="D64" s="19"/>
      <c r="E64" s="19"/>
      <c r="F64" s="19"/>
      <c r="G64" s="19"/>
      <c r="H64" s="30"/>
      <c r="I64" s="30"/>
      <c r="J64" s="30"/>
      <c r="K64" s="30"/>
      <c r="L64" s="4"/>
    </row>
    <row r="65" spans="2:12" ht="15.75">
      <c r="B65" s="4"/>
      <c r="C65" s="4"/>
      <c r="D65" s="19"/>
      <c r="E65" s="19"/>
      <c r="F65" s="19"/>
      <c r="G65" s="19"/>
      <c r="H65" s="30"/>
      <c r="I65" s="30"/>
      <c r="J65" s="30"/>
      <c r="K65" s="30"/>
      <c r="L65" s="4"/>
    </row>
    <row r="66" spans="2:12" ht="15.75">
      <c r="B66" s="4"/>
      <c r="C66" s="4"/>
      <c r="D66" s="19"/>
      <c r="E66" s="19"/>
      <c r="F66" s="19"/>
      <c r="G66" s="19"/>
      <c r="H66" s="30"/>
      <c r="I66" s="30"/>
      <c r="J66" s="30"/>
      <c r="K66" s="30"/>
      <c r="L66" s="4"/>
    </row>
    <row r="67" spans="2:12" ht="15.75">
      <c r="B67" s="4"/>
      <c r="C67" s="4"/>
      <c r="D67" s="19"/>
      <c r="E67" s="19"/>
      <c r="F67" s="19"/>
      <c r="G67" s="19"/>
      <c r="H67" s="30"/>
      <c r="I67" s="30"/>
      <c r="J67" s="30"/>
      <c r="K67" s="30"/>
      <c r="L67" s="4"/>
    </row>
    <row r="68" spans="2:12" ht="15.75">
      <c r="B68" s="4"/>
      <c r="C68" s="4"/>
      <c r="D68" s="19"/>
      <c r="E68" s="19"/>
      <c r="F68" s="19"/>
      <c r="G68" s="19"/>
      <c r="H68" s="30"/>
      <c r="I68" s="30"/>
      <c r="J68" s="30"/>
      <c r="K68" s="30"/>
      <c r="L68" s="4"/>
    </row>
    <row r="69" spans="2:12" ht="15.75">
      <c r="B69" s="4"/>
      <c r="C69" s="4"/>
      <c r="D69" s="19"/>
      <c r="E69" s="19"/>
      <c r="F69" s="19"/>
      <c r="G69" s="19"/>
      <c r="H69" s="30"/>
      <c r="I69" s="30"/>
      <c r="J69" s="30"/>
      <c r="K69" s="30"/>
      <c r="L69" s="4"/>
    </row>
    <row r="70" spans="2:12" ht="15.75">
      <c r="B70" s="4"/>
      <c r="C70" s="4"/>
      <c r="D70" s="19"/>
      <c r="E70" s="19"/>
      <c r="F70" s="19"/>
      <c r="G70" s="19"/>
      <c r="H70" s="30"/>
      <c r="I70" s="30"/>
      <c r="J70" s="30"/>
      <c r="K70" s="30"/>
      <c r="L70" s="4"/>
    </row>
    <row r="71" spans="2:12" ht="15.75">
      <c r="B71" s="4"/>
      <c r="C71" s="4"/>
      <c r="D71" s="19"/>
      <c r="E71" s="19"/>
      <c r="F71" s="19"/>
      <c r="G71" s="19"/>
      <c r="H71" s="30"/>
      <c r="I71" s="30"/>
      <c r="J71" s="30"/>
      <c r="K71" s="30"/>
      <c r="L71" s="4"/>
    </row>
    <row r="72" spans="2:12" ht="15.75">
      <c r="B72" s="4"/>
      <c r="C72" s="4"/>
      <c r="D72" s="19"/>
      <c r="E72" s="19"/>
      <c r="F72" s="19"/>
      <c r="G72" s="19"/>
      <c r="H72" s="30"/>
      <c r="I72" s="30"/>
      <c r="J72" s="30"/>
      <c r="K72" s="30"/>
      <c r="L72" s="4"/>
    </row>
    <row r="73" spans="2:12" ht="15.75">
      <c r="B73" s="4"/>
      <c r="C73" s="4"/>
      <c r="D73" s="19"/>
      <c r="E73" s="19"/>
      <c r="F73" s="19"/>
      <c r="G73" s="19"/>
      <c r="H73" s="30"/>
      <c r="I73" s="30"/>
      <c r="J73" s="30"/>
      <c r="K73" s="30"/>
      <c r="L73" s="4"/>
    </row>
    <row r="74" spans="2:12" ht="15.75">
      <c r="B74" s="4"/>
      <c r="C74" s="4"/>
      <c r="D74" s="19"/>
      <c r="E74" s="19"/>
      <c r="F74" s="19"/>
      <c r="G74" s="19"/>
      <c r="H74" s="30"/>
      <c r="I74" s="30"/>
      <c r="J74" s="30"/>
      <c r="K74" s="30"/>
      <c r="L74" s="4"/>
    </row>
    <row r="75" spans="2:12" ht="15.75">
      <c r="B75" s="4"/>
      <c r="C75" s="4"/>
      <c r="D75" s="19"/>
      <c r="E75" s="19"/>
      <c r="F75" s="19"/>
      <c r="G75" s="19"/>
      <c r="H75" s="30"/>
      <c r="I75" s="30"/>
      <c r="J75" s="30"/>
      <c r="K75" s="30"/>
      <c r="L75" s="4"/>
    </row>
    <row r="76" spans="2:12" ht="15.75">
      <c r="B76" s="4"/>
      <c r="C76" s="4"/>
      <c r="D76" s="19"/>
      <c r="E76" s="19"/>
      <c r="F76" s="19"/>
      <c r="G76" s="19"/>
      <c r="H76" s="30"/>
      <c r="I76" s="30"/>
      <c r="J76" s="30"/>
      <c r="K76" s="30"/>
      <c r="L76" s="4"/>
    </row>
    <row r="77" spans="2:12" ht="15.75">
      <c r="B77" s="4"/>
      <c r="C77" s="4"/>
      <c r="D77" s="19"/>
      <c r="E77" s="19"/>
      <c r="F77" s="19"/>
      <c r="G77" s="19"/>
      <c r="H77" s="30"/>
      <c r="I77" s="30"/>
      <c r="J77" s="30"/>
      <c r="K77" s="30"/>
      <c r="L77" s="4"/>
    </row>
    <row r="78" spans="2:12" ht="15.75">
      <c r="B78" s="4"/>
      <c r="C78" s="4"/>
      <c r="D78" s="19"/>
      <c r="E78" s="19"/>
      <c r="F78" s="19"/>
      <c r="G78" s="19"/>
      <c r="H78" s="30"/>
      <c r="I78" s="30"/>
      <c r="J78" s="30"/>
      <c r="K78" s="30"/>
      <c r="L78" s="4"/>
    </row>
    <row r="79" spans="2:12" ht="15.75">
      <c r="B79" s="4"/>
      <c r="C79" s="4"/>
      <c r="D79" s="19"/>
      <c r="E79" s="19"/>
      <c r="F79" s="19"/>
      <c r="G79" s="19"/>
      <c r="H79" s="30"/>
      <c r="I79" s="30"/>
      <c r="J79" s="30"/>
      <c r="K79" s="30"/>
      <c r="L79" s="4"/>
    </row>
    <row r="80" spans="2:12" ht="15.75">
      <c r="B80" s="4"/>
      <c r="C80" s="4"/>
      <c r="D80" s="19"/>
      <c r="E80" s="19"/>
      <c r="F80" s="19"/>
      <c r="G80" s="19"/>
      <c r="H80" s="30"/>
      <c r="I80" s="30"/>
      <c r="J80" s="30"/>
      <c r="K80" s="30"/>
      <c r="L80" s="4"/>
    </row>
    <row r="81" spans="2:12" ht="15.75">
      <c r="B81" s="4"/>
      <c r="C81" s="4"/>
      <c r="D81" s="19"/>
      <c r="E81" s="19"/>
      <c r="F81" s="19"/>
      <c r="G81" s="19"/>
      <c r="H81" s="30"/>
      <c r="I81" s="30"/>
      <c r="J81" s="30"/>
      <c r="K81" s="30"/>
      <c r="L81" s="4"/>
    </row>
    <row r="82" spans="2:12" ht="15.75">
      <c r="B82" s="4"/>
      <c r="C82" s="4"/>
      <c r="D82" s="19"/>
      <c r="E82" s="19"/>
      <c r="F82" s="19"/>
      <c r="G82" s="19"/>
      <c r="H82" s="30"/>
      <c r="I82" s="30"/>
      <c r="J82" s="30"/>
      <c r="K82" s="30"/>
      <c r="L82" s="4"/>
    </row>
    <row r="83" spans="2:12" ht="15.75">
      <c r="B83" s="4"/>
      <c r="C83" s="4"/>
      <c r="D83" s="19"/>
      <c r="E83" s="19"/>
      <c r="F83" s="19"/>
      <c r="G83" s="19"/>
      <c r="H83" s="30"/>
      <c r="I83" s="30"/>
      <c r="J83" s="30"/>
      <c r="K83" s="30"/>
      <c r="L83" s="4"/>
    </row>
    <row r="84" spans="2:12" ht="15.75">
      <c r="B84" s="4"/>
      <c r="C84" s="4"/>
      <c r="D84" s="19"/>
      <c r="E84" s="19"/>
      <c r="F84" s="19"/>
      <c r="G84" s="19"/>
      <c r="H84" s="30"/>
      <c r="I84" s="30"/>
      <c r="J84" s="30"/>
      <c r="K84" s="30"/>
      <c r="L84" s="4"/>
    </row>
    <row r="85" spans="2:12" ht="15.75">
      <c r="B85" s="4"/>
      <c r="C85" s="4"/>
      <c r="D85" s="19"/>
      <c r="E85" s="19"/>
      <c r="F85" s="19"/>
      <c r="G85" s="19"/>
      <c r="H85" s="30"/>
      <c r="I85" s="30"/>
      <c r="J85" s="30"/>
      <c r="K85" s="30"/>
      <c r="L85" s="4"/>
    </row>
    <row r="86" spans="2:12" ht="15.75">
      <c r="B86" s="4"/>
      <c r="C86" s="4"/>
      <c r="D86" s="19"/>
      <c r="E86" s="19"/>
      <c r="F86" s="19"/>
      <c r="G86" s="19"/>
      <c r="H86" s="30"/>
      <c r="I86" s="30"/>
      <c r="J86" s="30"/>
      <c r="K86" s="30"/>
      <c r="L86" s="4"/>
    </row>
    <row r="87" spans="2:12" ht="15.75">
      <c r="B87" s="4"/>
      <c r="C87" s="4"/>
      <c r="D87" s="19"/>
      <c r="E87" s="19"/>
      <c r="F87" s="19"/>
      <c r="G87" s="19"/>
      <c r="H87" s="30"/>
      <c r="I87" s="30"/>
      <c r="J87" s="30"/>
      <c r="K87" s="30"/>
      <c r="L87" s="4"/>
    </row>
    <row r="88" spans="2:12" ht="15.75">
      <c r="B88" s="4"/>
      <c r="C88" s="4"/>
      <c r="D88" s="19"/>
      <c r="E88" s="19"/>
      <c r="F88" s="19"/>
      <c r="G88" s="19"/>
      <c r="H88" s="30"/>
      <c r="I88" s="30"/>
      <c r="J88" s="30"/>
      <c r="K88" s="30"/>
      <c r="L88" s="4"/>
    </row>
    <row r="89" spans="2:12" ht="15.75">
      <c r="B89" s="4"/>
      <c r="C89" s="4"/>
      <c r="D89" s="19"/>
      <c r="E89" s="19"/>
      <c r="F89" s="19"/>
      <c r="G89" s="19"/>
      <c r="H89" s="30"/>
      <c r="I89" s="30"/>
      <c r="J89" s="30"/>
      <c r="K89" s="30"/>
      <c r="L89" s="4"/>
    </row>
    <row r="90" spans="2:12" ht="15.75">
      <c r="B90" s="4"/>
      <c r="C90" s="4"/>
      <c r="D90" s="19"/>
      <c r="E90" s="19"/>
      <c r="F90" s="19"/>
      <c r="G90" s="19"/>
      <c r="H90" s="30"/>
      <c r="I90" s="30"/>
      <c r="J90" s="30"/>
      <c r="K90" s="30"/>
      <c r="L90" s="4"/>
    </row>
    <row r="91" spans="2:12" ht="15.75">
      <c r="B91" s="4"/>
      <c r="C91" s="4"/>
      <c r="D91" s="19"/>
      <c r="E91" s="19"/>
      <c r="F91" s="19"/>
      <c r="G91" s="19"/>
      <c r="H91" s="30"/>
      <c r="I91" s="30"/>
      <c r="J91" s="30"/>
      <c r="K91" s="30"/>
      <c r="L91" s="4"/>
    </row>
    <row r="92" spans="2:12" ht="15.75">
      <c r="B92" s="4"/>
      <c r="C92" s="4"/>
      <c r="D92" s="19"/>
      <c r="E92" s="19"/>
      <c r="F92" s="19"/>
      <c r="G92" s="19"/>
      <c r="H92" s="30"/>
      <c r="I92" s="30"/>
      <c r="J92" s="30"/>
      <c r="K92" s="30"/>
      <c r="L92" s="4"/>
    </row>
    <row r="93" spans="2:12" ht="15.75">
      <c r="B93" s="4"/>
      <c r="C93" s="4"/>
      <c r="D93" s="19"/>
      <c r="E93" s="19"/>
      <c r="F93" s="19"/>
      <c r="G93" s="19"/>
      <c r="H93" s="30"/>
      <c r="I93" s="30"/>
      <c r="J93" s="30"/>
      <c r="K93" s="30"/>
      <c r="L93" s="4"/>
    </row>
    <row r="94" spans="2:12" ht="15.75">
      <c r="B94" s="4"/>
      <c r="C94" s="4"/>
      <c r="D94" s="19"/>
      <c r="E94" s="19"/>
      <c r="F94" s="19"/>
      <c r="G94" s="19"/>
      <c r="H94" s="30"/>
      <c r="I94" s="30"/>
      <c r="J94" s="30"/>
      <c r="K94" s="30"/>
      <c r="L94" s="4"/>
    </row>
    <row r="95" spans="2:12" ht="15.75">
      <c r="B95" s="4"/>
      <c r="C95" s="4"/>
      <c r="D95" s="19"/>
      <c r="E95" s="19"/>
      <c r="F95" s="19"/>
      <c r="G95" s="19"/>
      <c r="H95" s="30"/>
      <c r="I95" s="30"/>
      <c r="J95" s="30"/>
      <c r="K95" s="30"/>
      <c r="L95" s="4"/>
    </row>
    <row r="96" spans="2:12" ht="15.75">
      <c r="B96" s="4"/>
      <c r="C96" s="4"/>
      <c r="D96" s="19"/>
      <c r="E96" s="19"/>
      <c r="F96" s="19"/>
      <c r="G96" s="19"/>
      <c r="H96" s="30"/>
      <c r="I96" s="30"/>
      <c r="J96" s="30"/>
      <c r="K96" s="30"/>
      <c r="L96" s="4"/>
    </row>
    <row r="97" spans="2:12" ht="15.75">
      <c r="B97" s="4"/>
      <c r="C97" s="4"/>
      <c r="D97" s="19"/>
      <c r="E97" s="19"/>
      <c r="F97" s="19"/>
      <c r="G97" s="19"/>
      <c r="H97" s="30"/>
      <c r="I97" s="30"/>
      <c r="J97" s="30"/>
      <c r="K97" s="30"/>
      <c r="L97" s="4"/>
    </row>
    <row r="98" spans="2:12" ht="15.75">
      <c r="B98" s="4"/>
      <c r="C98" s="4"/>
      <c r="D98" s="19"/>
      <c r="E98" s="19"/>
      <c r="F98" s="19"/>
      <c r="G98" s="19"/>
      <c r="H98" s="30"/>
      <c r="I98" s="30"/>
      <c r="J98" s="30"/>
      <c r="K98" s="30"/>
      <c r="L98" s="4"/>
    </row>
    <row r="99" spans="2:12" ht="15.75">
      <c r="B99" s="4"/>
      <c r="C99" s="4"/>
      <c r="D99" s="19"/>
      <c r="E99" s="19"/>
      <c r="F99" s="19"/>
      <c r="G99" s="19"/>
      <c r="H99" s="30"/>
      <c r="I99" s="30"/>
      <c r="J99" s="30"/>
      <c r="K99" s="30"/>
      <c r="L99" s="4"/>
    </row>
    <row r="100" spans="2:12" ht="15.75">
      <c r="B100" s="4"/>
      <c r="C100" s="4"/>
      <c r="D100" s="19"/>
      <c r="E100" s="19"/>
      <c r="F100" s="19"/>
      <c r="G100" s="19"/>
      <c r="H100" s="30"/>
      <c r="I100" s="30"/>
      <c r="J100" s="30"/>
      <c r="K100" s="30"/>
      <c r="L100" s="4"/>
    </row>
    <row r="101" spans="2:12" ht="15.75">
      <c r="B101" s="4"/>
      <c r="C101" s="4"/>
      <c r="D101" s="19"/>
      <c r="E101" s="19"/>
      <c r="F101" s="19"/>
      <c r="G101" s="19"/>
      <c r="H101" s="30"/>
      <c r="I101" s="30"/>
      <c r="J101" s="30"/>
      <c r="K101" s="30"/>
      <c r="L101" s="4"/>
    </row>
    <row r="102" spans="2:12" ht="15.75">
      <c r="B102" s="4"/>
      <c r="C102" s="4"/>
      <c r="D102" s="19"/>
      <c r="E102" s="19"/>
      <c r="F102" s="19"/>
      <c r="G102" s="19"/>
      <c r="H102" s="30"/>
      <c r="I102" s="30"/>
      <c r="J102" s="30"/>
      <c r="K102" s="30"/>
      <c r="L102" s="4"/>
    </row>
    <row r="103" spans="2:12" ht="15.75">
      <c r="B103" s="4"/>
      <c r="C103" s="4"/>
      <c r="D103" s="19"/>
      <c r="E103" s="19"/>
      <c r="F103" s="19"/>
      <c r="G103" s="19"/>
      <c r="H103" s="30"/>
      <c r="I103" s="30"/>
      <c r="J103" s="30"/>
      <c r="K103" s="30"/>
      <c r="L103" s="4"/>
    </row>
    <row r="104" spans="2:12" ht="15.75">
      <c r="B104" s="4"/>
      <c r="C104" s="4"/>
      <c r="D104" s="19"/>
      <c r="E104" s="19"/>
      <c r="F104" s="19"/>
      <c r="G104" s="19"/>
      <c r="H104" s="30"/>
      <c r="I104" s="30"/>
      <c r="J104" s="30"/>
      <c r="K104" s="30"/>
      <c r="L104" s="4"/>
    </row>
    <row r="105" spans="2:12" ht="15.75">
      <c r="B105" s="4"/>
      <c r="C105" s="4"/>
      <c r="D105" s="19"/>
      <c r="E105" s="19"/>
      <c r="F105" s="19"/>
      <c r="G105" s="19"/>
      <c r="H105" s="30"/>
      <c r="I105" s="30"/>
      <c r="J105" s="30"/>
      <c r="K105" s="30"/>
      <c r="L105" s="4"/>
    </row>
  </sheetData>
  <sheetProtection/>
  <mergeCells count="62">
    <mergeCell ref="A11:A12"/>
    <mergeCell ref="L11:L12"/>
    <mergeCell ref="B18:B30"/>
    <mergeCell ref="C30:G30"/>
    <mergeCell ref="F18:F25"/>
    <mergeCell ref="A9:L9"/>
    <mergeCell ref="H7:L7"/>
    <mergeCell ref="H6:L6"/>
    <mergeCell ref="C18:C29"/>
    <mergeCell ref="D18:D29"/>
    <mergeCell ref="E18:E29"/>
    <mergeCell ref="B11:B12"/>
    <mergeCell ref="B45:B47"/>
    <mergeCell ref="B48:B49"/>
    <mergeCell ref="H11:K11"/>
    <mergeCell ref="D11:G11"/>
    <mergeCell ref="A31:A32"/>
    <mergeCell ref="F26:F29"/>
    <mergeCell ref="C11:C12"/>
    <mergeCell ref="C16:G16"/>
    <mergeCell ref="B31:B32"/>
    <mergeCell ref="B15:B16"/>
    <mergeCell ref="B42:B43"/>
    <mergeCell ref="D45:D46"/>
    <mergeCell ref="A50:A51"/>
    <mergeCell ref="C53:G53"/>
    <mergeCell ref="B50:B51"/>
    <mergeCell ref="C47:G47"/>
    <mergeCell ref="A45:A47"/>
    <mergeCell ref="C51:G51"/>
    <mergeCell ref="A52:A53"/>
    <mergeCell ref="C49:G49"/>
    <mergeCell ref="L57:M57"/>
    <mergeCell ref="C43:G43"/>
    <mergeCell ref="B57:D57"/>
    <mergeCell ref="B52:B53"/>
    <mergeCell ref="E35:E38"/>
    <mergeCell ref="C35:C38"/>
    <mergeCell ref="E45:E46"/>
    <mergeCell ref="C45:C46"/>
    <mergeCell ref="D35:D38"/>
    <mergeCell ref="C39:G39"/>
    <mergeCell ref="A48:A49"/>
    <mergeCell ref="B33:B34"/>
    <mergeCell ref="B40:B41"/>
    <mergeCell ref="L18:L32"/>
    <mergeCell ref="A40:A41"/>
    <mergeCell ref="L45:L53"/>
    <mergeCell ref="L33:L43"/>
    <mergeCell ref="C32:G32"/>
    <mergeCell ref="C41:G41"/>
    <mergeCell ref="A42:A43"/>
    <mergeCell ref="H2:K2"/>
    <mergeCell ref="H3:K3"/>
    <mergeCell ref="L15:L16"/>
    <mergeCell ref="C34:G34"/>
    <mergeCell ref="A35:A39"/>
    <mergeCell ref="G35:G38"/>
    <mergeCell ref="F35:F38"/>
    <mergeCell ref="A33:A34"/>
    <mergeCell ref="A15:A16"/>
    <mergeCell ref="A18:A30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102"/>
  <sheetViews>
    <sheetView view="pageBreakPreview" zoomScale="75" zoomScaleSheetLayoutView="75" zoomScalePageLayoutView="0" workbookViewId="0" topLeftCell="A1">
      <selection activeCell="J4" sqref="J4"/>
    </sheetView>
  </sheetViews>
  <sheetFormatPr defaultColWidth="9.140625" defaultRowHeight="12.75"/>
  <cols>
    <col min="1" max="1" width="9.140625" style="58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4" customWidth="1"/>
    <col min="11" max="11" width="16.57421875" style="34" customWidth="1"/>
    <col min="12" max="12" width="34.8515625" style="10" customWidth="1"/>
    <col min="13" max="13" width="9.140625" style="10" customWidth="1"/>
    <col min="14" max="14" width="14.28125" style="10" bestFit="1" customWidth="1"/>
    <col min="15" max="16384" width="9.140625" style="10" customWidth="1"/>
  </cols>
  <sheetData>
    <row r="1" ht="15.75">
      <c r="E1" s="19" t="s">
        <v>237</v>
      </c>
    </row>
    <row r="2" spans="9:12" ht="18.75">
      <c r="I2" s="150" t="s">
        <v>111</v>
      </c>
      <c r="J2" s="150"/>
      <c r="K2" s="150"/>
      <c r="L2" s="150"/>
    </row>
    <row r="3" spans="9:12" ht="18.75">
      <c r="I3" s="151" t="s">
        <v>233</v>
      </c>
      <c r="J3" s="151"/>
      <c r="K3" s="151"/>
      <c r="L3" s="151"/>
    </row>
    <row r="4" spans="9:12" ht="37.5">
      <c r="I4" s="144" t="s">
        <v>241</v>
      </c>
      <c r="J4" s="144" t="s">
        <v>243</v>
      </c>
      <c r="K4" s="144"/>
      <c r="L4" s="144"/>
    </row>
    <row r="5" spans="9:12" ht="18">
      <c r="I5" s="147"/>
      <c r="J5" s="147"/>
      <c r="K5" s="147"/>
      <c r="L5" s="146"/>
    </row>
    <row r="6" spans="2:12" ht="15.75" customHeight="1">
      <c r="B6" s="4"/>
      <c r="C6" s="4"/>
      <c r="D6" s="19"/>
      <c r="E6" s="19"/>
      <c r="F6" s="19"/>
      <c r="G6" s="19"/>
      <c r="H6" s="60"/>
      <c r="I6" s="193" t="s">
        <v>111</v>
      </c>
      <c r="J6" s="193"/>
      <c r="K6" s="193"/>
      <c r="L6" s="193"/>
    </row>
    <row r="7" spans="2:12" ht="36" customHeight="1">
      <c r="B7" s="4"/>
      <c r="C7" s="4"/>
      <c r="D7" s="19"/>
      <c r="E7" s="19"/>
      <c r="F7" s="19"/>
      <c r="G7" s="19"/>
      <c r="H7" s="60"/>
      <c r="I7" s="150" t="s">
        <v>139</v>
      </c>
      <c r="J7" s="150"/>
      <c r="K7" s="150"/>
      <c r="L7" s="150"/>
    </row>
    <row r="8" spans="2:12" ht="15.75">
      <c r="B8" s="4"/>
      <c r="C8" s="4"/>
      <c r="D8" s="19"/>
      <c r="E8" s="19"/>
      <c r="F8" s="19"/>
      <c r="G8" s="19"/>
      <c r="H8" s="30"/>
      <c r="I8" s="30"/>
      <c r="J8" s="30"/>
      <c r="K8" s="195"/>
      <c r="L8" s="195"/>
    </row>
    <row r="9" spans="2:12" ht="15.75">
      <c r="B9" s="194" t="s">
        <v>45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2:12" ht="15.75">
      <c r="B10" s="4"/>
      <c r="C10" s="4"/>
      <c r="D10" s="19"/>
      <c r="E10" s="19"/>
      <c r="F10" s="19"/>
      <c r="G10" s="19"/>
      <c r="H10" s="30"/>
      <c r="I10" s="30"/>
      <c r="J10" s="30"/>
      <c r="K10" s="30"/>
      <c r="L10" s="4"/>
    </row>
    <row r="11" spans="1:14" ht="33" customHeight="1">
      <c r="A11" s="187" t="s">
        <v>0</v>
      </c>
      <c r="B11" s="178" t="s">
        <v>1</v>
      </c>
      <c r="C11" s="178" t="s">
        <v>2</v>
      </c>
      <c r="D11" s="185" t="s">
        <v>3</v>
      </c>
      <c r="E11" s="185"/>
      <c r="F11" s="185"/>
      <c r="G11" s="185"/>
      <c r="H11" s="185" t="s">
        <v>136</v>
      </c>
      <c r="I11" s="185"/>
      <c r="J11" s="185"/>
      <c r="K11" s="185"/>
      <c r="L11" s="178" t="s">
        <v>14</v>
      </c>
      <c r="M11" s="11"/>
      <c r="N11" s="11"/>
    </row>
    <row r="12" spans="1:12" ht="31.5">
      <c r="A12" s="188"/>
      <c r="B12" s="178"/>
      <c r="C12" s="178"/>
      <c r="D12" s="47" t="s">
        <v>4</v>
      </c>
      <c r="E12" s="47" t="s">
        <v>5</v>
      </c>
      <c r="F12" s="47" t="s">
        <v>6</v>
      </c>
      <c r="G12" s="47" t="s">
        <v>7</v>
      </c>
      <c r="H12" s="138" t="s">
        <v>193</v>
      </c>
      <c r="I12" s="138" t="s">
        <v>213</v>
      </c>
      <c r="J12" s="138" t="s">
        <v>224</v>
      </c>
      <c r="K12" s="42" t="s">
        <v>225</v>
      </c>
      <c r="L12" s="178"/>
    </row>
    <row r="13" spans="1:12" ht="82.5" customHeight="1">
      <c r="A13" s="59">
        <v>1</v>
      </c>
      <c r="B13" s="48" t="s">
        <v>46</v>
      </c>
      <c r="C13" s="49" t="s">
        <v>24</v>
      </c>
      <c r="D13" s="50" t="s">
        <v>24</v>
      </c>
      <c r="E13" s="50" t="s">
        <v>24</v>
      </c>
      <c r="F13" s="50" t="s">
        <v>24</v>
      </c>
      <c r="G13" s="50" t="s">
        <v>24</v>
      </c>
      <c r="H13" s="64">
        <f>H14+H32+H37</f>
        <v>101290.86</v>
      </c>
      <c r="I13" s="64">
        <f>I14+I32+I37</f>
        <v>59956.723</v>
      </c>
      <c r="J13" s="64">
        <f>J14+J32+J37</f>
        <v>60315.823</v>
      </c>
      <c r="K13" s="65">
        <f>SUM(H13:J13)</f>
        <v>221563.406</v>
      </c>
      <c r="L13" s="51" t="s">
        <v>24</v>
      </c>
    </row>
    <row r="14" spans="1:12" s="37" customFormat="1" ht="31.5">
      <c r="A14" s="59">
        <v>2</v>
      </c>
      <c r="B14" s="52" t="s">
        <v>47</v>
      </c>
      <c r="C14" s="49" t="s">
        <v>24</v>
      </c>
      <c r="D14" s="50" t="s">
        <v>24</v>
      </c>
      <c r="E14" s="50" t="s">
        <v>24</v>
      </c>
      <c r="F14" s="50" t="s">
        <v>24</v>
      </c>
      <c r="G14" s="50" t="s">
        <v>24</v>
      </c>
      <c r="H14" s="65">
        <f>H25+H27+H29+H31</f>
        <v>100307.087</v>
      </c>
      <c r="I14" s="65">
        <f>I25+I27+I29+I31</f>
        <v>59956.723</v>
      </c>
      <c r="J14" s="65">
        <f>J25+J27+J29+J31</f>
        <v>59956.723</v>
      </c>
      <c r="K14" s="65">
        <f>SUM(H14:J14)</f>
        <v>220220.533</v>
      </c>
      <c r="L14" s="51" t="s">
        <v>24</v>
      </c>
    </row>
    <row r="15" spans="1:12" ht="15.75" customHeight="1">
      <c r="A15" s="187">
        <v>3</v>
      </c>
      <c r="B15" s="166" t="s">
        <v>48</v>
      </c>
      <c r="C15" s="174" t="s">
        <v>121</v>
      </c>
      <c r="D15" s="160" t="s">
        <v>31</v>
      </c>
      <c r="E15" s="160" t="s">
        <v>32</v>
      </c>
      <c r="F15" s="163" t="s">
        <v>142</v>
      </c>
      <c r="G15" s="53" t="s">
        <v>118</v>
      </c>
      <c r="H15" s="44">
        <v>56745.345</v>
      </c>
      <c r="I15" s="44">
        <v>56145.345</v>
      </c>
      <c r="J15" s="44">
        <v>56145.345</v>
      </c>
      <c r="K15" s="44">
        <f>SUM(H15:J15)</f>
        <v>169036.035</v>
      </c>
      <c r="L15" s="169" t="s">
        <v>182</v>
      </c>
    </row>
    <row r="16" spans="1:20" ht="15.75" customHeight="1">
      <c r="A16" s="198"/>
      <c r="B16" s="197"/>
      <c r="C16" s="175"/>
      <c r="D16" s="161"/>
      <c r="E16" s="161"/>
      <c r="F16" s="164"/>
      <c r="G16" s="53" t="s">
        <v>33</v>
      </c>
      <c r="H16" s="44">
        <v>2562.502</v>
      </c>
      <c r="I16" s="44">
        <v>2562.502</v>
      </c>
      <c r="J16" s="44">
        <v>2562.502</v>
      </c>
      <c r="K16" s="44">
        <f>SUM(H16:J16)</f>
        <v>7687.505999999999</v>
      </c>
      <c r="L16" s="170"/>
      <c r="Q16" s="191"/>
      <c r="R16" s="191"/>
      <c r="S16" s="191"/>
      <c r="T16" s="191"/>
    </row>
    <row r="17" spans="1:20" ht="15.75" customHeight="1">
      <c r="A17" s="198"/>
      <c r="B17" s="197"/>
      <c r="C17" s="175"/>
      <c r="D17" s="161"/>
      <c r="E17" s="161"/>
      <c r="F17" s="165"/>
      <c r="G17" s="53" t="s">
        <v>82</v>
      </c>
      <c r="H17" s="44">
        <v>773.876</v>
      </c>
      <c r="I17" s="44">
        <v>773.876</v>
      </c>
      <c r="J17" s="44">
        <v>773.876</v>
      </c>
      <c r="K17" s="44">
        <f>SUM(H17:J17)</f>
        <v>2321.6279999999997</v>
      </c>
      <c r="L17" s="170"/>
      <c r="Q17" s="192"/>
      <c r="R17" s="192"/>
      <c r="S17" s="192"/>
      <c r="T17" s="192"/>
    </row>
    <row r="18" spans="1:20" ht="15.75">
      <c r="A18" s="198"/>
      <c r="B18" s="197"/>
      <c r="C18" s="175"/>
      <c r="D18" s="161"/>
      <c r="E18" s="161"/>
      <c r="F18" s="185" t="s">
        <v>115</v>
      </c>
      <c r="G18" s="53" t="s">
        <v>33</v>
      </c>
      <c r="H18" s="44">
        <v>6954.697</v>
      </c>
      <c r="I18" s="62">
        <v>0</v>
      </c>
      <c r="J18" s="62">
        <v>0</v>
      </c>
      <c r="K18" s="44">
        <f aca="true" t="shared" si="0" ref="K18:K48">SUM(H18:J18)</f>
        <v>6954.697</v>
      </c>
      <c r="L18" s="170"/>
      <c r="N18" s="90"/>
      <c r="Q18" s="143"/>
      <c r="R18" s="143"/>
      <c r="S18" s="143"/>
      <c r="T18" s="143"/>
    </row>
    <row r="19" spans="1:14" ht="15.75">
      <c r="A19" s="198"/>
      <c r="B19" s="197"/>
      <c r="C19" s="175"/>
      <c r="D19" s="161"/>
      <c r="E19" s="161"/>
      <c r="F19" s="185"/>
      <c r="G19" s="53" t="s">
        <v>34</v>
      </c>
      <c r="H19" s="44">
        <v>438.027</v>
      </c>
      <c r="I19" s="62">
        <v>0</v>
      </c>
      <c r="J19" s="62">
        <v>0</v>
      </c>
      <c r="K19" s="44">
        <f t="shared" si="0"/>
        <v>438.027</v>
      </c>
      <c r="L19" s="170"/>
      <c r="N19" s="90"/>
    </row>
    <row r="20" spans="1:14" ht="15.75">
      <c r="A20" s="198"/>
      <c r="B20" s="197"/>
      <c r="C20" s="175"/>
      <c r="D20" s="161"/>
      <c r="E20" s="161"/>
      <c r="F20" s="185"/>
      <c r="G20" s="53" t="s">
        <v>82</v>
      </c>
      <c r="H20" s="44">
        <v>2100.319</v>
      </c>
      <c r="I20" s="62">
        <v>0</v>
      </c>
      <c r="J20" s="62">
        <v>0</v>
      </c>
      <c r="K20" s="44">
        <f t="shared" si="0"/>
        <v>2100.319</v>
      </c>
      <c r="L20" s="170"/>
      <c r="N20" s="90"/>
    </row>
    <row r="21" spans="1:14" ht="15.75" customHeight="1" hidden="1">
      <c r="A21" s="198"/>
      <c r="B21" s="197"/>
      <c r="C21" s="175"/>
      <c r="D21" s="161"/>
      <c r="E21" s="161"/>
      <c r="F21" s="185"/>
      <c r="G21" s="53" t="s">
        <v>31</v>
      </c>
      <c r="H21" s="44"/>
      <c r="I21" s="62">
        <v>0</v>
      </c>
      <c r="J21" s="62">
        <v>0</v>
      </c>
      <c r="K21" s="44">
        <f t="shared" si="0"/>
        <v>0</v>
      </c>
      <c r="L21" s="170"/>
      <c r="N21" s="90"/>
    </row>
    <row r="22" spans="1:14" ht="15.75" customHeight="1" hidden="1">
      <c r="A22" s="198"/>
      <c r="B22" s="197"/>
      <c r="C22" s="175"/>
      <c r="D22" s="161"/>
      <c r="E22" s="161"/>
      <c r="F22" s="185"/>
      <c r="G22" s="53" t="s">
        <v>31</v>
      </c>
      <c r="H22" s="44"/>
      <c r="I22" s="62">
        <v>0</v>
      </c>
      <c r="J22" s="62">
        <v>0</v>
      </c>
      <c r="K22" s="44">
        <f t="shared" si="0"/>
        <v>0</v>
      </c>
      <c r="L22" s="170"/>
      <c r="N22" s="90"/>
    </row>
    <row r="23" spans="1:14" ht="15.75" customHeight="1" hidden="1">
      <c r="A23" s="198"/>
      <c r="B23" s="197"/>
      <c r="C23" s="175"/>
      <c r="D23" s="161"/>
      <c r="E23" s="161"/>
      <c r="F23" s="185"/>
      <c r="G23" s="53" t="s">
        <v>31</v>
      </c>
      <c r="H23" s="44">
        <v>0</v>
      </c>
      <c r="I23" s="62">
        <v>0</v>
      </c>
      <c r="J23" s="62">
        <v>0</v>
      </c>
      <c r="K23" s="44">
        <f t="shared" si="0"/>
        <v>0</v>
      </c>
      <c r="L23" s="170"/>
      <c r="N23" s="90"/>
    </row>
    <row r="24" spans="1:14" ht="15.75">
      <c r="A24" s="198"/>
      <c r="B24" s="197"/>
      <c r="C24" s="175"/>
      <c r="D24" s="161"/>
      <c r="E24" s="161"/>
      <c r="F24" s="185"/>
      <c r="G24" s="53" t="s">
        <v>118</v>
      </c>
      <c r="H24" s="44">
        <v>30257.321</v>
      </c>
      <c r="I24" s="62">
        <v>0</v>
      </c>
      <c r="J24" s="62">
        <v>0</v>
      </c>
      <c r="K24" s="44">
        <f t="shared" si="0"/>
        <v>30257.321</v>
      </c>
      <c r="L24" s="170"/>
      <c r="N24" s="90"/>
    </row>
    <row r="25" spans="1:12" ht="15.75">
      <c r="A25" s="188"/>
      <c r="B25" s="167"/>
      <c r="C25" s="179" t="s">
        <v>39</v>
      </c>
      <c r="D25" s="179"/>
      <c r="E25" s="179"/>
      <c r="F25" s="179"/>
      <c r="G25" s="179"/>
      <c r="H25" s="44">
        <f>SUM(H15:H24)</f>
        <v>99832.087</v>
      </c>
      <c r="I25" s="44">
        <f>SUM(I15:I24)</f>
        <v>59481.723</v>
      </c>
      <c r="J25" s="44">
        <f>SUM(J15:J24)</f>
        <v>59481.723</v>
      </c>
      <c r="K25" s="44">
        <f t="shared" si="0"/>
        <v>218795.533</v>
      </c>
      <c r="L25" s="170"/>
    </row>
    <row r="26" spans="1:12" ht="42" customHeight="1">
      <c r="A26" s="187">
        <v>4</v>
      </c>
      <c r="B26" s="166" t="s">
        <v>95</v>
      </c>
      <c r="C26" s="39" t="s">
        <v>121</v>
      </c>
      <c r="D26" s="53" t="s">
        <v>31</v>
      </c>
      <c r="E26" s="53" t="s">
        <v>32</v>
      </c>
      <c r="F26" s="47" t="s">
        <v>143</v>
      </c>
      <c r="G26" s="53" t="s">
        <v>31</v>
      </c>
      <c r="H26" s="44">
        <v>175</v>
      </c>
      <c r="I26" s="44">
        <v>175</v>
      </c>
      <c r="J26" s="44">
        <v>175</v>
      </c>
      <c r="K26" s="44">
        <f t="shared" si="0"/>
        <v>525</v>
      </c>
      <c r="L26" s="170"/>
    </row>
    <row r="27" spans="1:12" ht="15.75">
      <c r="A27" s="188"/>
      <c r="B27" s="167"/>
      <c r="C27" s="179" t="s">
        <v>49</v>
      </c>
      <c r="D27" s="179"/>
      <c r="E27" s="179"/>
      <c r="F27" s="179"/>
      <c r="G27" s="179"/>
      <c r="H27" s="44">
        <f>SUM(H26)</f>
        <v>175</v>
      </c>
      <c r="I27" s="44">
        <f>SUM(I26)</f>
        <v>175</v>
      </c>
      <c r="J27" s="44">
        <f>SUM(J26)</f>
        <v>175</v>
      </c>
      <c r="K27" s="44">
        <f t="shared" si="0"/>
        <v>525</v>
      </c>
      <c r="L27" s="170"/>
    </row>
    <row r="28" spans="1:12" ht="85.5" customHeight="1">
      <c r="A28" s="187">
        <v>5</v>
      </c>
      <c r="B28" s="166" t="s">
        <v>80</v>
      </c>
      <c r="C28" s="39" t="s">
        <v>121</v>
      </c>
      <c r="D28" s="53" t="s">
        <v>31</v>
      </c>
      <c r="E28" s="53" t="s">
        <v>32</v>
      </c>
      <c r="F28" s="47" t="s">
        <v>144</v>
      </c>
      <c r="G28" s="53" t="s">
        <v>118</v>
      </c>
      <c r="H28" s="44">
        <v>300</v>
      </c>
      <c r="I28" s="62">
        <v>300</v>
      </c>
      <c r="J28" s="62">
        <v>300</v>
      </c>
      <c r="K28" s="44">
        <f t="shared" si="0"/>
        <v>900</v>
      </c>
      <c r="L28" s="170"/>
    </row>
    <row r="29" spans="1:12" ht="15.75">
      <c r="A29" s="188"/>
      <c r="B29" s="167"/>
      <c r="C29" s="179" t="s">
        <v>71</v>
      </c>
      <c r="D29" s="179"/>
      <c r="E29" s="179"/>
      <c r="F29" s="179"/>
      <c r="G29" s="179"/>
      <c r="H29" s="44">
        <f>SUM(H28)</f>
        <v>300</v>
      </c>
      <c r="I29" s="44">
        <f>SUM(I28)</f>
        <v>300</v>
      </c>
      <c r="J29" s="44">
        <f>SUM(J28)</f>
        <v>300</v>
      </c>
      <c r="K29" s="44">
        <f t="shared" si="0"/>
        <v>900</v>
      </c>
      <c r="L29" s="171"/>
    </row>
    <row r="30" spans="1:12" ht="37.5" customHeight="1">
      <c r="A30" s="187">
        <v>6</v>
      </c>
      <c r="B30" s="166" t="s">
        <v>96</v>
      </c>
      <c r="C30" s="39" t="s">
        <v>121</v>
      </c>
      <c r="D30" s="53" t="s">
        <v>31</v>
      </c>
      <c r="E30" s="53" t="s">
        <v>32</v>
      </c>
      <c r="F30" s="47" t="s">
        <v>97</v>
      </c>
      <c r="G30" s="53" t="s">
        <v>31</v>
      </c>
      <c r="H30" s="44">
        <v>0</v>
      </c>
      <c r="I30" s="44">
        <v>0</v>
      </c>
      <c r="J30" s="44">
        <v>0</v>
      </c>
      <c r="K30" s="44">
        <f t="shared" si="0"/>
        <v>0</v>
      </c>
      <c r="L30" s="63"/>
    </row>
    <row r="31" spans="1:12" ht="15.75">
      <c r="A31" s="188"/>
      <c r="B31" s="167"/>
      <c r="C31" s="179" t="s">
        <v>73</v>
      </c>
      <c r="D31" s="179"/>
      <c r="E31" s="179"/>
      <c r="F31" s="179"/>
      <c r="G31" s="179"/>
      <c r="H31" s="44">
        <f>H30</f>
        <v>0</v>
      </c>
      <c r="I31" s="44">
        <f>I30</f>
        <v>0</v>
      </c>
      <c r="J31" s="44">
        <f>J30</f>
        <v>0</v>
      </c>
      <c r="K31" s="44">
        <f t="shared" si="0"/>
        <v>0</v>
      </c>
      <c r="L31" s="63"/>
    </row>
    <row r="32" spans="1:12" s="37" customFormat="1" ht="31.5">
      <c r="A32" s="59">
        <v>7</v>
      </c>
      <c r="B32" s="52" t="s">
        <v>50</v>
      </c>
      <c r="C32" s="49" t="s">
        <v>24</v>
      </c>
      <c r="D32" s="50" t="s">
        <v>24</v>
      </c>
      <c r="E32" s="50" t="s">
        <v>24</v>
      </c>
      <c r="F32" s="50" t="s">
        <v>24</v>
      </c>
      <c r="G32" s="50" t="s">
        <v>24</v>
      </c>
      <c r="H32" s="65">
        <f>H34+H36</f>
        <v>0</v>
      </c>
      <c r="I32" s="64">
        <f>I34+I36</f>
        <v>0</v>
      </c>
      <c r="J32" s="64">
        <f>J34+J36</f>
        <v>0</v>
      </c>
      <c r="K32" s="65">
        <f t="shared" si="0"/>
        <v>0</v>
      </c>
      <c r="L32" s="51" t="s">
        <v>24</v>
      </c>
    </row>
    <row r="33" spans="1:12" ht="47.25" customHeight="1">
      <c r="A33" s="187">
        <v>8</v>
      </c>
      <c r="B33" s="166" t="s">
        <v>147</v>
      </c>
      <c r="C33" s="39" t="s">
        <v>121</v>
      </c>
      <c r="D33" s="53" t="s">
        <v>31</v>
      </c>
      <c r="E33" s="53" t="s">
        <v>32</v>
      </c>
      <c r="F33" s="47" t="s">
        <v>145</v>
      </c>
      <c r="G33" s="53" t="s">
        <v>31</v>
      </c>
      <c r="H33" s="44">
        <v>0</v>
      </c>
      <c r="I33" s="44">
        <v>0</v>
      </c>
      <c r="J33" s="44">
        <v>0</v>
      </c>
      <c r="K33" s="44">
        <f t="shared" si="0"/>
        <v>0</v>
      </c>
      <c r="L33" s="168" t="s">
        <v>183</v>
      </c>
    </row>
    <row r="34" spans="1:12" ht="19.5" customHeight="1">
      <c r="A34" s="188"/>
      <c r="B34" s="197"/>
      <c r="C34" s="179" t="s">
        <v>36</v>
      </c>
      <c r="D34" s="179"/>
      <c r="E34" s="179"/>
      <c r="F34" s="179"/>
      <c r="G34" s="179"/>
      <c r="H34" s="44">
        <f>SUM(H33)</f>
        <v>0</v>
      </c>
      <c r="I34" s="44">
        <f>SUM(I33)</f>
        <v>0</v>
      </c>
      <c r="J34" s="44">
        <f>SUM(J33)</f>
        <v>0</v>
      </c>
      <c r="K34" s="44">
        <f t="shared" si="0"/>
        <v>0</v>
      </c>
      <c r="L34" s="168"/>
    </row>
    <row r="35" spans="1:12" ht="71.25" customHeight="1">
      <c r="A35" s="187">
        <v>9</v>
      </c>
      <c r="B35" s="166" t="s">
        <v>148</v>
      </c>
      <c r="C35" s="39" t="s">
        <v>121</v>
      </c>
      <c r="D35" s="53" t="s">
        <v>31</v>
      </c>
      <c r="E35" s="53" t="s">
        <v>32</v>
      </c>
      <c r="F35" s="47" t="s">
        <v>146</v>
      </c>
      <c r="G35" s="53" t="s">
        <v>31</v>
      </c>
      <c r="H35" s="44">
        <v>0</v>
      </c>
      <c r="I35" s="44">
        <v>0</v>
      </c>
      <c r="J35" s="44">
        <v>0</v>
      </c>
      <c r="K35" s="44">
        <f aca="true" t="shared" si="1" ref="K35:K42">SUM(H35:J35)</f>
        <v>0</v>
      </c>
      <c r="L35" s="168"/>
    </row>
    <row r="36" spans="1:12" ht="15.75">
      <c r="A36" s="188"/>
      <c r="B36" s="197"/>
      <c r="C36" s="179" t="s">
        <v>40</v>
      </c>
      <c r="D36" s="179"/>
      <c r="E36" s="179"/>
      <c r="F36" s="179"/>
      <c r="G36" s="179"/>
      <c r="H36" s="44">
        <f>SUM(H35)</f>
        <v>0</v>
      </c>
      <c r="I36" s="44">
        <f>SUM(I35)</f>
        <v>0</v>
      </c>
      <c r="J36" s="44">
        <f>SUM(J35)</f>
        <v>0</v>
      </c>
      <c r="K36" s="44">
        <f t="shared" si="1"/>
        <v>0</v>
      </c>
      <c r="L36" s="168"/>
    </row>
    <row r="37" spans="1:12" ht="31.5">
      <c r="A37" s="54">
        <f>A35+1</f>
        <v>10</v>
      </c>
      <c r="B37" s="52" t="s">
        <v>198</v>
      </c>
      <c r="C37" s="49" t="s">
        <v>24</v>
      </c>
      <c r="D37" s="50" t="s">
        <v>24</v>
      </c>
      <c r="E37" s="50" t="s">
        <v>24</v>
      </c>
      <c r="F37" s="50" t="s">
        <v>24</v>
      </c>
      <c r="G37" s="50" t="s">
        <v>24</v>
      </c>
      <c r="H37" s="65">
        <f>H42+H46</f>
        <v>983.773</v>
      </c>
      <c r="I37" s="65">
        <f>I42+I50+I53</f>
        <v>0</v>
      </c>
      <c r="J37" s="65">
        <f>J42+J50+J53</f>
        <v>359.1</v>
      </c>
      <c r="K37" s="65">
        <f t="shared" si="1"/>
        <v>1342.873</v>
      </c>
      <c r="L37" s="51" t="s">
        <v>24</v>
      </c>
    </row>
    <row r="38" spans="1:12" ht="78.75">
      <c r="A38" s="157">
        <v>11</v>
      </c>
      <c r="B38" s="102" t="s">
        <v>199</v>
      </c>
      <c r="C38" s="174" t="s">
        <v>121</v>
      </c>
      <c r="D38" s="160" t="s">
        <v>31</v>
      </c>
      <c r="E38" s="160" t="s">
        <v>32</v>
      </c>
      <c r="F38" s="160" t="s">
        <v>200</v>
      </c>
      <c r="G38" s="160" t="s">
        <v>118</v>
      </c>
      <c r="H38" s="44">
        <f>SUM(H39:H41)</f>
        <v>983.773</v>
      </c>
      <c r="I38" s="44">
        <f>SUM(I39:I41)</f>
        <v>0</v>
      </c>
      <c r="J38" s="44">
        <f>SUM(J39:J41)</f>
        <v>359.1</v>
      </c>
      <c r="K38" s="44">
        <f t="shared" si="1"/>
        <v>1342.873</v>
      </c>
      <c r="L38" s="169" t="s">
        <v>219</v>
      </c>
    </row>
    <row r="39" spans="1:12" ht="15.75">
      <c r="A39" s="158"/>
      <c r="B39" s="93" t="s">
        <v>125</v>
      </c>
      <c r="C39" s="175"/>
      <c r="D39" s="161"/>
      <c r="E39" s="161"/>
      <c r="F39" s="161"/>
      <c r="G39" s="161"/>
      <c r="H39" s="94">
        <v>660.493</v>
      </c>
      <c r="I39" s="94">
        <v>0</v>
      </c>
      <c r="J39" s="95">
        <v>254.961</v>
      </c>
      <c r="K39" s="94">
        <f t="shared" si="1"/>
        <v>915.4540000000001</v>
      </c>
      <c r="L39" s="175"/>
    </row>
    <row r="40" spans="1:12" ht="15.75">
      <c r="A40" s="158"/>
      <c r="B40" s="93" t="s">
        <v>126</v>
      </c>
      <c r="C40" s="175"/>
      <c r="D40" s="161"/>
      <c r="E40" s="161"/>
      <c r="F40" s="161"/>
      <c r="G40" s="161"/>
      <c r="H40" s="94">
        <v>269.78</v>
      </c>
      <c r="I40" s="94">
        <v>0</v>
      </c>
      <c r="J40" s="115">
        <v>104.139</v>
      </c>
      <c r="K40" s="94">
        <f t="shared" si="1"/>
        <v>373.919</v>
      </c>
      <c r="L40" s="175"/>
    </row>
    <row r="41" spans="1:12" ht="31.5">
      <c r="A41" s="158"/>
      <c r="B41" s="93" t="s">
        <v>127</v>
      </c>
      <c r="C41" s="176"/>
      <c r="D41" s="162"/>
      <c r="E41" s="162"/>
      <c r="F41" s="162"/>
      <c r="G41" s="162"/>
      <c r="H41" s="94">
        <v>53.5</v>
      </c>
      <c r="I41" s="94">
        <v>0</v>
      </c>
      <c r="J41" s="95">
        <v>0</v>
      </c>
      <c r="K41" s="94">
        <f t="shared" si="1"/>
        <v>53.5</v>
      </c>
      <c r="L41" s="175"/>
    </row>
    <row r="42" spans="1:12" ht="15.75">
      <c r="A42" s="159"/>
      <c r="B42" s="83"/>
      <c r="C42" s="154" t="s">
        <v>37</v>
      </c>
      <c r="D42" s="155"/>
      <c r="E42" s="155"/>
      <c r="F42" s="155"/>
      <c r="G42" s="156"/>
      <c r="H42" s="44">
        <f>H38</f>
        <v>983.773</v>
      </c>
      <c r="I42" s="44">
        <f>I38</f>
        <v>0</v>
      </c>
      <c r="J42" s="44">
        <f>J38</f>
        <v>359.1</v>
      </c>
      <c r="K42" s="44">
        <f t="shared" si="1"/>
        <v>1342.873</v>
      </c>
      <c r="L42" s="176"/>
    </row>
    <row r="43" spans="1:12" ht="110.25">
      <c r="A43" s="157">
        <v>12</v>
      </c>
      <c r="B43" s="82" t="s">
        <v>221</v>
      </c>
      <c r="C43" s="160" t="s">
        <v>121</v>
      </c>
      <c r="D43" s="160" t="s">
        <v>31</v>
      </c>
      <c r="E43" s="160" t="s">
        <v>32</v>
      </c>
      <c r="F43" s="199" t="s">
        <v>220</v>
      </c>
      <c r="G43" s="160" t="s">
        <v>118</v>
      </c>
      <c r="H43" s="44">
        <v>0</v>
      </c>
      <c r="I43" s="44">
        <v>0</v>
      </c>
      <c r="J43" s="44">
        <v>0</v>
      </c>
      <c r="K43" s="44">
        <f>SUM(H43:J43)</f>
        <v>0</v>
      </c>
      <c r="L43" s="92"/>
    </row>
    <row r="44" spans="1:12" ht="15.75">
      <c r="A44" s="158"/>
      <c r="B44" s="93" t="s">
        <v>222</v>
      </c>
      <c r="C44" s="161"/>
      <c r="D44" s="161"/>
      <c r="E44" s="161"/>
      <c r="F44" s="200"/>
      <c r="G44" s="161"/>
      <c r="H44" s="94">
        <v>0</v>
      </c>
      <c r="I44" s="94">
        <v>0</v>
      </c>
      <c r="J44" s="94">
        <v>0</v>
      </c>
      <c r="K44" s="94">
        <f>SUM(H44:J44)</f>
        <v>0</v>
      </c>
      <c r="L44" s="92"/>
    </row>
    <row r="45" spans="1:12" ht="31.5">
      <c r="A45" s="158"/>
      <c r="B45" s="93" t="s">
        <v>127</v>
      </c>
      <c r="C45" s="162"/>
      <c r="D45" s="162"/>
      <c r="E45" s="162"/>
      <c r="F45" s="201"/>
      <c r="G45" s="162"/>
      <c r="H45" s="94">
        <v>0</v>
      </c>
      <c r="I45" s="94">
        <v>0</v>
      </c>
      <c r="J45" s="94">
        <v>0</v>
      </c>
      <c r="K45" s="94">
        <f>SUM(H45:J45)</f>
        <v>0</v>
      </c>
      <c r="L45" s="92"/>
    </row>
    <row r="46" spans="1:12" ht="15.75">
      <c r="A46" s="159"/>
      <c r="B46" s="82"/>
      <c r="C46" s="154" t="s">
        <v>42</v>
      </c>
      <c r="D46" s="155"/>
      <c r="E46" s="155"/>
      <c r="F46" s="155"/>
      <c r="G46" s="156"/>
      <c r="H46" s="44">
        <f>H43</f>
        <v>0</v>
      </c>
      <c r="I46" s="44">
        <f>I43</f>
        <v>0</v>
      </c>
      <c r="J46" s="44">
        <f>J43</f>
        <v>0</v>
      </c>
      <c r="K46" s="44">
        <f>SUM(H46:J46)</f>
        <v>0</v>
      </c>
      <c r="L46" s="92"/>
    </row>
    <row r="47" spans="1:12" ht="15.75">
      <c r="A47" s="89">
        <v>13</v>
      </c>
      <c r="B47" s="18" t="s">
        <v>140</v>
      </c>
      <c r="C47" s="38" t="s">
        <v>24</v>
      </c>
      <c r="D47" s="88" t="s">
        <v>24</v>
      </c>
      <c r="E47" s="88" t="s">
        <v>24</v>
      </c>
      <c r="F47" s="88" t="s">
        <v>24</v>
      </c>
      <c r="G47" s="88" t="s">
        <v>24</v>
      </c>
      <c r="H47" s="96">
        <f>H13</f>
        <v>101290.86</v>
      </c>
      <c r="I47" s="96">
        <f>I13</f>
        <v>59956.723</v>
      </c>
      <c r="J47" s="96">
        <f>J13</f>
        <v>60315.823</v>
      </c>
      <c r="K47" s="97">
        <f t="shared" si="0"/>
        <v>221563.406</v>
      </c>
      <c r="L47" s="51" t="s">
        <v>24</v>
      </c>
    </row>
    <row r="48" spans="1:12" ht="31.5">
      <c r="A48" s="59">
        <f>A47+1</f>
        <v>14</v>
      </c>
      <c r="B48" s="48" t="s">
        <v>141</v>
      </c>
      <c r="C48" s="39" t="s">
        <v>121</v>
      </c>
      <c r="D48" s="53" t="s">
        <v>24</v>
      </c>
      <c r="E48" s="53" t="s">
        <v>24</v>
      </c>
      <c r="F48" s="53" t="s">
        <v>24</v>
      </c>
      <c r="G48" s="53" t="s">
        <v>24</v>
      </c>
      <c r="H48" s="44">
        <f>H47</f>
        <v>101290.86</v>
      </c>
      <c r="I48" s="44">
        <f>I47</f>
        <v>59956.723</v>
      </c>
      <c r="J48" s="44">
        <f>J47</f>
        <v>60315.823</v>
      </c>
      <c r="K48" s="44">
        <f t="shared" si="0"/>
        <v>221563.406</v>
      </c>
      <c r="L48" s="39" t="s">
        <v>24</v>
      </c>
    </row>
    <row r="49" spans="2:12" ht="15.75">
      <c r="B49" s="12"/>
      <c r="C49" s="9"/>
      <c r="D49" s="22"/>
      <c r="E49" s="22"/>
      <c r="F49" s="22"/>
      <c r="G49" s="22"/>
      <c r="H49" s="31"/>
      <c r="I49" s="31"/>
      <c r="J49" s="31"/>
      <c r="K49" s="31"/>
      <c r="L49" s="9"/>
    </row>
    <row r="50" spans="2:12" ht="15.75">
      <c r="B50" s="3"/>
      <c r="C50" s="3"/>
      <c r="D50" s="25"/>
      <c r="E50" s="24"/>
      <c r="F50" s="24"/>
      <c r="G50" s="24"/>
      <c r="H50" s="32"/>
      <c r="I50" s="32"/>
      <c r="J50" s="32"/>
      <c r="K50" s="31"/>
      <c r="L50" s="9"/>
    </row>
    <row r="51" spans="2:12" ht="18.75">
      <c r="B51" s="5"/>
      <c r="C51" s="8"/>
      <c r="D51" s="26"/>
      <c r="E51" s="26"/>
      <c r="F51" s="26"/>
      <c r="G51" s="75"/>
      <c r="H51" s="110"/>
      <c r="I51" s="110"/>
      <c r="J51" s="68"/>
      <c r="K51" s="31"/>
      <c r="L51" s="9"/>
    </row>
    <row r="52" spans="2:12" ht="18.75">
      <c r="B52" s="173"/>
      <c r="C52" s="173"/>
      <c r="D52" s="173"/>
      <c r="E52" s="24"/>
      <c r="F52" s="24"/>
      <c r="G52" s="76"/>
      <c r="H52" s="71"/>
      <c r="I52" s="71"/>
      <c r="J52" s="71"/>
      <c r="K52" s="30"/>
      <c r="L52" s="4"/>
    </row>
    <row r="53" spans="2:12" ht="18.75">
      <c r="B53" s="173"/>
      <c r="C53" s="173"/>
      <c r="D53" s="173"/>
      <c r="E53" s="24"/>
      <c r="F53" s="24"/>
      <c r="G53" s="76"/>
      <c r="H53" s="71"/>
      <c r="I53" s="69"/>
      <c r="J53" s="32"/>
      <c r="K53" s="30"/>
      <c r="L53" s="4"/>
    </row>
    <row r="54" spans="2:12" ht="18.75">
      <c r="B54" s="173"/>
      <c r="C54" s="173"/>
      <c r="D54" s="173"/>
      <c r="E54" s="24"/>
      <c r="F54" s="24"/>
      <c r="G54" s="76"/>
      <c r="H54" s="196"/>
      <c r="I54" s="196"/>
      <c r="J54" s="32"/>
      <c r="K54" s="30"/>
      <c r="L54" s="4"/>
    </row>
    <row r="55" spans="2:12" ht="18.75">
      <c r="B55" s="4"/>
      <c r="C55" s="4"/>
      <c r="D55" s="19"/>
      <c r="E55" s="19"/>
      <c r="F55" s="19"/>
      <c r="G55" s="77"/>
      <c r="H55" s="73"/>
      <c r="I55" s="73"/>
      <c r="J55" s="30"/>
      <c r="K55" s="30"/>
      <c r="L55" s="4"/>
    </row>
    <row r="56" spans="2:12" ht="15.75">
      <c r="B56" s="4"/>
      <c r="C56" s="4"/>
      <c r="D56" s="19"/>
      <c r="E56" s="19"/>
      <c r="F56" s="19"/>
      <c r="G56" s="19"/>
      <c r="H56" s="30"/>
      <c r="I56" s="30"/>
      <c r="J56" s="30"/>
      <c r="K56" s="30"/>
      <c r="L56" s="4"/>
    </row>
    <row r="57" spans="2:12" ht="15.75">
      <c r="B57" s="4"/>
      <c r="C57" s="4"/>
      <c r="D57" s="19"/>
      <c r="E57" s="19"/>
      <c r="F57" s="19"/>
      <c r="G57" s="19"/>
      <c r="H57" s="30"/>
      <c r="I57" s="30"/>
      <c r="J57" s="30"/>
      <c r="K57" s="30"/>
      <c r="L57" s="4"/>
    </row>
    <row r="58" spans="2:12" ht="15.75">
      <c r="B58" s="4"/>
      <c r="C58" s="4"/>
      <c r="D58" s="19"/>
      <c r="E58" s="19"/>
      <c r="F58" s="19"/>
      <c r="G58" s="19"/>
      <c r="H58" s="30"/>
      <c r="I58" s="30"/>
      <c r="J58" s="30"/>
      <c r="K58" s="30"/>
      <c r="L58" s="4"/>
    </row>
    <row r="59" spans="2:12" ht="15.75">
      <c r="B59" s="4"/>
      <c r="C59" s="4"/>
      <c r="D59" s="19"/>
      <c r="E59" s="19"/>
      <c r="F59" s="19"/>
      <c r="G59" s="19"/>
      <c r="H59" s="30"/>
      <c r="I59" s="30"/>
      <c r="J59" s="30"/>
      <c r="K59" s="30"/>
      <c r="L59" s="4"/>
    </row>
    <row r="60" spans="2:12" ht="15.75">
      <c r="B60" s="4"/>
      <c r="C60" s="4"/>
      <c r="D60" s="19"/>
      <c r="E60" s="19"/>
      <c r="F60" s="19"/>
      <c r="G60" s="19"/>
      <c r="H60" s="30"/>
      <c r="I60" s="30"/>
      <c r="J60" s="30"/>
      <c r="K60" s="30"/>
      <c r="L60" s="4"/>
    </row>
    <row r="61" spans="2:12" ht="15.75">
      <c r="B61" s="4"/>
      <c r="C61" s="4"/>
      <c r="D61" s="19"/>
      <c r="E61" s="19"/>
      <c r="F61" s="19"/>
      <c r="G61" s="19"/>
      <c r="H61" s="30"/>
      <c r="I61" s="30"/>
      <c r="J61" s="30"/>
      <c r="K61" s="30"/>
      <c r="L61" s="4"/>
    </row>
    <row r="62" spans="2:12" ht="15.75">
      <c r="B62" s="4"/>
      <c r="C62" s="4"/>
      <c r="D62" s="19"/>
      <c r="E62" s="19"/>
      <c r="F62" s="19"/>
      <c r="G62" s="19"/>
      <c r="H62" s="30"/>
      <c r="I62" s="30"/>
      <c r="J62" s="30"/>
      <c r="K62" s="30"/>
      <c r="L62" s="4"/>
    </row>
    <row r="63" spans="2:12" ht="15.75">
      <c r="B63" s="4"/>
      <c r="C63" s="4"/>
      <c r="D63" s="19"/>
      <c r="E63" s="19"/>
      <c r="F63" s="19"/>
      <c r="G63" s="19"/>
      <c r="H63" s="67"/>
      <c r="I63" s="30"/>
      <c r="J63" s="30"/>
      <c r="K63" s="30"/>
      <c r="L63" s="4"/>
    </row>
    <row r="64" spans="2:12" ht="15.75">
      <c r="B64" s="4"/>
      <c r="C64" s="4"/>
      <c r="D64" s="19"/>
      <c r="E64" s="19"/>
      <c r="F64" s="19"/>
      <c r="G64" s="19"/>
      <c r="H64" s="30"/>
      <c r="I64" s="30"/>
      <c r="J64" s="30"/>
      <c r="K64" s="30"/>
      <c r="L64" s="4"/>
    </row>
    <row r="65" spans="2:12" ht="15.75">
      <c r="B65" s="4"/>
      <c r="C65" s="4"/>
      <c r="D65" s="19"/>
      <c r="E65" s="19"/>
      <c r="F65" s="19"/>
      <c r="G65" s="19"/>
      <c r="H65" s="30"/>
      <c r="I65" s="30"/>
      <c r="J65" s="30"/>
      <c r="K65" s="30"/>
      <c r="L65" s="4"/>
    </row>
    <row r="66" spans="2:12" ht="15.75">
      <c r="B66" s="4"/>
      <c r="C66" s="4"/>
      <c r="D66" s="19"/>
      <c r="E66" s="19"/>
      <c r="F66" s="19"/>
      <c r="G66" s="19"/>
      <c r="H66" s="67"/>
      <c r="I66" s="30"/>
      <c r="J66" s="30"/>
      <c r="K66" s="30"/>
      <c r="L66" s="4"/>
    </row>
    <row r="67" spans="2:12" ht="15.75">
      <c r="B67" s="4"/>
      <c r="C67" s="4"/>
      <c r="D67" s="19"/>
      <c r="E67" s="19"/>
      <c r="F67" s="19"/>
      <c r="G67" s="19"/>
      <c r="H67" s="67"/>
      <c r="I67" s="30"/>
      <c r="J67" s="30"/>
      <c r="K67" s="30"/>
      <c r="L67" s="4"/>
    </row>
    <row r="68" spans="2:12" ht="15.75">
      <c r="B68" s="4"/>
      <c r="C68" s="4"/>
      <c r="D68" s="19"/>
      <c r="E68" s="19"/>
      <c r="F68" s="19"/>
      <c r="G68" s="19"/>
      <c r="H68" s="67"/>
      <c r="I68" s="30"/>
      <c r="J68" s="30"/>
      <c r="K68" s="30"/>
      <c r="L68" s="4"/>
    </row>
    <row r="69" spans="2:12" ht="15.75">
      <c r="B69" s="4"/>
      <c r="C69" s="4"/>
      <c r="D69" s="19"/>
      <c r="E69" s="19"/>
      <c r="F69" s="19"/>
      <c r="G69" s="19"/>
      <c r="H69" s="30"/>
      <c r="I69" s="30"/>
      <c r="J69" s="30"/>
      <c r="K69" s="30"/>
      <c r="L69" s="4"/>
    </row>
    <row r="70" spans="2:12" ht="15.75">
      <c r="B70" s="4"/>
      <c r="C70" s="4"/>
      <c r="D70" s="19"/>
      <c r="E70" s="19"/>
      <c r="F70" s="19"/>
      <c r="G70" s="19"/>
      <c r="H70" s="30"/>
      <c r="I70" s="30"/>
      <c r="J70" s="30"/>
      <c r="K70" s="30"/>
      <c r="L70" s="4"/>
    </row>
    <row r="71" spans="2:12" ht="15.75">
      <c r="B71" s="4"/>
      <c r="C71" s="4"/>
      <c r="D71" s="19"/>
      <c r="E71" s="19"/>
      <c r="F71" s="19"/>
      <c r="G71" s="19"/>
      <c r="H71" s="30"/>
      <c r="I71" s="30"/>
      <c r="J71" s="30"/>
      <c r="K71" s="30"/>
      <c r="L71" s="4"/>
    </row>
    <row r="72" spans="2:12" ht="15.75">
      <c r="B72" s="4"/>
      <c r="C72" s="4"/>
      <c r="D72" s="19"/>
      <c r="E72" s="19"/>
      <c r="F72" s="19"/>
      <c r="G72" s="19"/>
      <c r="H72" s="30"/>
      <c r="I72" s="30"/>
      <c r="J72" s="30"/>
      <c r="K72" s="30"/>
      <c r="L72" s="4"/>
    </row>
    <row r="73" spans="2:12" ht="15.75">
      <c r="B73" s="4"/>
      <c r="C73" s="4"/>
      <c r="D73" s="19"/>
      <c r="E73" s="19"/>
      <c r="F73" s="19"/>
      <c r="G73" s="19"/>
      <c r="H73" s="30"/>
      <c r="I73" s="30"/>
      <c r="J73" s="30"/>
      <c r="K73" s="30"/>
      <c r="L73" s="4"/>
    </row>
    <row r="74" spans="2:12" ht="15.75">
      <c r="B74" s="4"/>
      <c r="C74" s="4"/>
      <c r="D74" s="19"/>
      <c r="E74" s="19"/>
      <c r="F74" s="19"/>
      <c r="G74" s="19"/>
      <c r="H74" s="30"/>
      <c r="I74" s="30"/>
      <c r="J74" s="30"/>
      <c r="K74" s="30"/>
      <c r="L74" s="4"/>
    </row>
    <row r="75" spans="2:12" ht="15.75">
      <c r="B75" s="4"/>
      <c r="C75" s="4"/>
      <c r="D75" s="19"/>
      <c r="E75" s="19"/>
      <c r="F75" s="19"/>
      <c r="G75" s="19"/>
      <c r="H75" s="30"/>
      <c r="I75" s="30"/>
      <c r="J75" s="30"/>
      <c r="K75" s="30"/>
      <c r="L75" s="4"/>
    </row>
    <row r="76" spans="2:12" ht="15.75">
      <c r="B76" s="4"/>
      <c r="C76" s="4"/>
      <c r="D76" s="19"/>
      <c r="E76" s="19"/>
      <c r="F76" s="19"/>
      <c r="G76" s="19"/>
      <c r="H76" s="30"/>
      <c r="I76" s="30"/>
      <c r="J76" s="30"/>
      <c r="K76" s="30"/>
      <c r="L76" s="4"/>
    </row>
    <row r="77" spans="2:12" ht="15.75">
      <c r="B77" s="4"/>
      <c r="C77" s="4"/>
      <c r="D77" s="19"/>
      <c r="E77" s="19"/>
      <c r="F77" s="19"/>
      <c r="G77" s="19"/>
      <c r="H77" s="30"/>
      <c r="I77" s="30"/>
      <c r="J77" s="30"/>
      <c r="K77" s="30"/>
      <c r="L77" s="4"/>
    </row>
    <row r="78" spans="2:12" ht="15.75">
      <c r="B78" s="4"/>
      <c r="C78" s="4"/>
      <c r="D78" s="19"/>
      <c r="E78" s="19"/>
      <c r="F78" s="19"/>
      <c r="G78" s="19"/>
      <c r="H78" s="30"/>
      <c r="I78" s="30"/>
      <c r="J78" s="30"/>
      <c r="K78" s="30"/>
      <c r="L78" s="4"/>
    </row>
    <row r="79" spans="2:12" ht="15.75">
      <c r="B79" s="4"/>
      <c r="C79" s="4"/>
      <c r="D79" s="19"/>
      <c r="E79" s="19"/>
      <c r="F79" s="19"/>
      <c r="G79" s="19"/>
      <c r="H79" s="30"/>
      <c r="I79" s="30"/>
      <c r="J79" s="30"/>
      <c r="K79" s="30"/>
      <c r="L79" s="4"/>
    </row>
    <row r="80" spans="2:12" ht="15.75">
      <c r="B80" s="4"/>
      <c r="C80" s="4"/>
      <c r="D80" s="19"/>
      <c r="E80" s="19"/>
      <c r="F80" s="19"/>
      <c r="G80" s="19"/>
      <c r="H80" s="30"/>
      <c r="I80" s="30"/>
      <c r="J80" s="30"/>
      <c r="K80" s="30"/>
      <c r="L80" s="4"/>
    </row>
    <row r="81" spans="2:12" ht="15.75">
      <c r="B81" s="4"/>
      <c r="C81" s="4"/>
      <c r="D81" s="19"/>
      <c r="E81" s="19"/>
      <c r="F81" s="19"/>
      <c r="G81" s="19"/>
      <c r="H81" s="30"/>
      <c r="I81" s="30"/>
      <c r="J81" s="30"/>
      <c r="K81" s="30"/>
      <c r="L81" s="4"/>
    </row>
    <row r="82" spans="2:12" ht="15.75">
      <c r="B82" s="4"/>
      <c r="C82" s="4"/>
      <c r="D82" s="19"/>
      <c r="E82" s="19"/>
      <c r="F82" s="19"/>
      <c r="G82" s="19"/>
      <c r="H82" s="30"/>
      <c r="I82" s="30"/>
      <c r="J82" s="30"/>
      <c r="K82" s="30"/>
      <c r="L82" s="4"/>
    </row>
    <row r="83" spans="2:12" ht="15.75">
      <c r="B83" s="4"/>
      <c r="C83" s="4"/>
      <c r="D83" s="19"/>
      <c r="E83" s="19"/>
      <c r="F83" s="19"/>
      <c r="G83" s="19"/>
      <c r="H83" s="30"/>
      <c r="I83" s="30"/>
      <c r="J83" s="30"/>
      <c r="K83" s="30"/>
      <c r="L83" s="4"/>
    </row>
    <row r="84" spans="2:12" ht="15.75">
      <c r="B84" s="4"/>
      <c r="C84" s="4"/>
      <c r="D84" s="19"/>
      <c r="E84" s="19"/>
      <c r="F84" s="19"/>
      <c r="G84" s="19"/>
      <c r="H84" s="30"/>
      <c r="I84" s="30"/>
      <c r="J84" s="30"/>
      <c r="K84" s="30"/>
      <c r="L84" s="4"/>
    </row>
    <row r="85" spans="2:12" ht="15.75">
      <c r="B85" s="4"/>
      <c r="C85" s="4"/>
      <c r="D85" s="19"/>
      <c r="E85" s="19"/>
      <c r="F85" s="19"/>
      <c r="G85" s="19"/>
      <c r="H85" s="30"/>
      <c r="I85" s="30"/>
      <c r="J85" s="30"/>
      <c r="K85" s="30"/>
      <c r="L85" s="4"/>
    </row>
    <row r="86" spans="2:12" ht="15.75">
      <c r="B86" s="4"/>
      <c r="C86" s="4"/>
      <c r="D86" s="19"/>
      <c r="E86" s="19"/>
      <c r="F86" s="19"/>
      <c r="G86" s="19"/>
      <c r="H86" s="30"/>
      <c r="I86" s="30"/>
      <c r="J86" s="30"/>
      <c r="K86" s="30"/>
      <c r="L86" s="4"/>
    </row>
    <row r="87" spans="2:12" ht="15.75">
      <c r="B87" s="4"/>
      <c r="C87" s="4"/>
      <c r="D87" s="19"/>
      <c r="E87" s="19"/>
      <c r="F87" s="19"/>
      <c r="G87" s="19"/>
      <c r="H87" s="30"/>
      <c r="I87" s="30"/>
      <c r="J87" s="30"/>
      <c r="K87" s="30"/>
      <c r="L87" s="4"/>
    </row>
    <row r="88" spans="2:12" ht="15.75">
      <c r="B88" s="4"/>
      <c r="C88" s="4"/>
      <c r="D88" s="19"/>
      <c r="E88" s="19"/>
      <c r="F88" s="19"/>
      <c r="G88" s="19"/>
      <c r="H88" s="30"/>
      <c r="I88" s="30"/>
      <c r="J88" s="30"/>
      <c r="K88" s="30"/>
      <c r="L88" s="4"/>
    </row>
    <row r="89" spans="2:12" ht="15.75">
      <c r="B89" s="4"/>
      <c r="C89" s="4"/>
      <c r="D89" s="19"/>
      <c r="E89" s="19"/>
      <c r="F89" s="19"/>
      <c r="G89" s="19"/>
      <c r="H89" s="30"/>
      <c r="I89" s="30"/>
      <c r="J89" s="30"/>
      <c r="K89" s="30"/>
      <c r="L89" s="4"/>
    </row>
    <row r="90" spans="2:12" ht="15.75">
      <c r="B90" s="4"/>
      <c r="C90" s="4"/>
      <c r="D90" s="19"/>
      <c r="E90" s="19"/>
      <c r="F90" s="19"/>
      <c r="G90" s="19"/>
      <c r="H90" s="30"/>
      <c r="I90" s="30"/>
      <c r="J90" s="30"/>
      <c r="K90" s="30"/>
      <c r="L90" s="4"/>
    </row>
    <row r="91" spans="2:12" ht="15.75">
      <c r="B91" s="4"/>
      <c r="C91" s="4"/>
      <c r="D91" s="19"/>
      <c r="E91" s="19"/>
      <c r="F91" s="19"/>
      <c r="G91" s="19"/>
      <c r="H91" s="30"/>
      <c r="I91" s="30"/>
      <c r="J91" s="30"/>
      <c r="K91" s="30"/>
      <c r="L91" s="4"/>
    </row>
    <row r="92" spans="2:12" ht="15.75">
      <c r="B92" s="4"/>
      <c r="C92" s="4"/>
      <c r="D92" s="19"/>
      <c r="E92" s="19"/>
      <c r="F92" s="19"/>
      <c r="G92" s="19"/>
      <c r="H92" s="30"/>
      <c r="I92" s="30"/>
      <c r="J92" s="30"/>
      <c r="K92" s="30"/>
      <c r="L92" s="4"/>
    </row>
    <row r="93" spans="2:12" ht="15.75">
      <c r="B93" s="4"/>
      <c r="C93" s="4"/>
      <c r="D93" s="19"/>
      <c r="E93" s="19"/>
      <c r="F93" s="19"/>
      <c r="G93" s="19"/>
      <c r="H93" s="30"/>
      <c r="I93" s="30"/>
      <c r="J93" s="30"/>
      <c r="K93" s="30"/>
      <c r="L93" s="4"/>
    </row>
    <row r="94" spans="2:12" ht="15.75">
      <c r="B94" s="4"/>
      <c r="C94" s="4"/>
      <c r="D94" s="19"/>
      <c r="E94" s="19"/>
      <c r="F94" s="19"/>
      <c r="G94" s="19"/>
      <c r="H94" s="30"/>
      <c r="I94" s="30"/>
      <c r="J94" s="30"/>
      <c r="K94" s="30"/>
      <c r="L94" s="4"/>
    </row>
    <row r="95" spans="2:12" ht="15.75">
      <c r="B95" s="4"/>
      <c r="C95" s="4"/>
      <c r="D95" s="19"/>
      <c r="E95" s="19"/>
      <c r="F95" s="19"/>
      <c r="G95" s="19"/>
      <c r="H95" s="30"/>
      <c r="I95" s="30"/>
      <c r="J95" s="30"/>
      <c r="K95" s="30"/>
      <c r="L95" s="4"/>
    </row>
    <row r="96" spans="2:12" ht="15.75">
      <c r="B96" s="4"/>
      <c r="C96" s="4"/>
      <c r="D96" s="19"/>
      <c r="E96" s="19"/>
      <c r="F96" s="19"/>
      <c r="G96" s="19"/>
      <c r="H96" s="30"/>
      <c r="I96" s="30"/>
      <c r="J96" s="30"/>
      <c r="K96" s="30"/>
      <c r="L96" s="4"/>
    </row>
    <row r="97" spans="2:12" ht="15.75">
      <c r="B97" s="4"/>
      <c r="C97" s="4"/>
      <c r="D97" s="19"/>
      <c r="E97" s="19"/>
      <c r="F97" s="19"/>
      <c r="G97" s="19"/>
      <c r="H97" s="30"/>
      <c r="I97" s="30"/>
      <c r="J97" s="30"/>
      <c r="K97" s="30"/>
      <c r="L97" s="4"/>
    </row>
    <row r="98" spans="2:12" ht="15.75">
      <c r="B98" s="4"/>
      <c r="C98" s="4"/>
      <c r="D98" s="19"/>
      <c r="E98" s="19"/>
      <c r="F98" s="19"/>
      <c r="G98" s="19"/>
      <c r="H98" s="30"/>
      <c r="I98" s="30"/>
      <c r="J98" s="30"/>
      <c r="K98" s="30"/>
      <c r="L98" s="4"/>
    </row>
    <row r="99" spans="2:12" ht="15.75">
      <c r="B99" s="4"/>
      <c r="C99" s="4"/>
      <c r="D99" s="19"/>
      <c r="E99" s="19"/>
      <c r="F99" s="19"/>
      <c r="G99" s="19"/>
      <c r="H99" s="30"/>
      <c r="I99" s="30"/>
      <c r="J99" s="30"/>
      <c r="K99" s="30"/>
      <c r="L99" s="4"/>
    </row>
    <row r="100" spans="2:12" ht="15.75">
      <c r="B100" s="4"/>
      <c r="C100" s="4"/>
      <c r="D100" s="19"/>
      <c r="E100" s="19"/>
      <c r="F100" s="19"/>
      <c r="G100" s="19"/>
      <c r="H100" s="30"/>
      <c r="I100" s="30"/>
      <c r="J100" s="30"/>
      <c r="K100" s="30"/>
      <c r="L100" s="4"/>
    </row>
    <row r="101" spans="2:12" ht="15.75">
      <c r="B101" s="4"/>
      <c r="C101" s="4"/>
      <c r="D101" s="19"/>
      <c r="E101" s="19"/>
      <c r="F101" s="19"/>
      <c r="G101" s="19"/>
      <c r="H101" s="30"/>
      <c r="I101" s="30"/>
      <c r="J101" s="30"/>
      <c r="K101" s="30"/>
      <c r="L101" s="4"/>
    </row>
    <row r="102" spans="2:12" ht="15.75">
      <c r="B102" s="4"/>
      <c r="C102" s="4"/>
      <c r="D102" s="19"/>
      <c r="E102" s="19"/>
      <c r="F102" s="19"/>
      <c r="G102" s="19"/>
      <c r="H102" s="30"/>
      <c r="I102" s="30"/>
      <c r="J102" s="30"/>
      <c r="K102" s="30"/>
      <c r="L102" s="4"/>
    </row>
  </sheetData>
  <sheetProtection/>
  <mergeCells count="58">
    <mergeCell ref="A43:A46"/>
    <mergeCell ref="C46:G46"/>
    <mergeCell ref="C43:C45"/>
    <mergeCell ref="D43:D45"/>
    <mergeCell ref="E43:E45"/>
    <mergeCell ref="F43:F45"/>
    <mergeCell ref="G43:G45"/>
    <mergeCell ref="L38:L42"/>
    <mergeCell ref="C42:G42"/>
    <mergeCell ref="A38:A42"/>
    <mergeCell ref="C38:C41"/>
    <mergeCell ref="D38:D41"/>
    <mergeCell ref="E38:E41"/>
    <mergeCell ref="F38:F41"/>
    <mergeCell ref="G38:G41"/>
    <mergeCell ref="A11:A12"/>
    <mergeCell ref="A15:A25"/>
    <mergeCell ref="A26:A27"/>
    <mergeCell ref="A28:A29"/>
    <mergeCell ref="B26:B27"/>
    <mergeCell ref="A30:A31"/>
    <mergeCell ref="B28:B29"/>
    <mergeCell ref="F15:F17"/>
    <mergeCell ref="A33:A34"/>
    <mergeCell ref="B33:B34"/>
    <mergeCell ref="A35:A36"/>
    <mergeCell ref="B35:B36"/>
    <mergeCell ref="C36:G36"/>
    <mergeCell ref="H54:I54"/>
    <mergeCell ref="C34:G34"/>
    <mergeCell ref="B54:D54"/>
    <mergeCell ref="H11:K11"/>
    <mergeCell ref="B15:B25"/>
    <mergeCell ref="B53:D53"/>
    <mergeCell ref="B52:D52"/>
    <mergeCell ref="C11:C12"/>
    <mergeCell ref="C25:G25"/>
    <mergeCell ref="B30:B31"/>
    <mergeCell ref="L33:L36"/>
    <mergeCell ref="K8:L8"/>
    <mergeCell ref="L15:L29"/>
    <mergeCell ref="L11:L12"/>
    <mergeCell ref="C29:G29"/>
    <mergeCell ref="D11:G11"/>
    <mergeCell ref="C27:G27"/>
    <mergeCell ref="C31:G31"/>
    <mergeCell ref="F18:F24"/>
    <mergeCell ref="E15:E24"/>
    <mergeCell ref="I2:L2"/>
    <mergeCell ref="I3:L3"/>
    <mergeCell ref="Q16:T16"/>
    <mergeCell ref="Q17:T17"/>
    <mergeCell ref="I6:L6"/>
    <mergeCell ref="I7:L7"/>
    <mergeCell ref="B9:L9"/>
    <mergeCell ref="B11:B12"/>
    <mergeCell ref="C15:C24"/>
    <mergeCell ref="D15:D24"/>
  </mergeCells>
  <printOptions/>
  <pageMargins left="1.1811023622047245" right="0.2362204724409449" top="0.5118110236220472" bottom="0.2755905511811024" header="0.5511811023622047" footer="0.2755905511811024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="75" zoomScaleSheetLayoutView="75" workbookViewId="0" topLeftCell="A1">
      <selection activeCell="K4" sqref="K4"/>
    </sheetView>
  </sheetViews>
  <sheetFormatPr defaultColWidth="9.140625" defaultRowHeight="12.75" outlineLevelCol="1"/>
  <cols>
    <col min="1" max="1" width="9.140625" style="58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4" customWidth="1" collapsed="1"/>
    <col min="10" max="12" width="16.57421875" style="34" customWidth="1"/>
    <col min="13" max="13" width="34.8515625" style="10" customWidth="1"/>
    <col min="14" max="16384" width="9.140625" style="10" customWidth="1"/>
  </cols>
  <sheetData>
    <row r="1" ht="15.75">
      <c r="E1" s="19" t="s">
        <v>238</v>
      </c>
    </row>
    <row r="2" spans="10:13" ht="18.75">
      <c r="J2" s="150" t="s">
        <v>234</v>
      </c>
      <c r="K2" s="150"/>
      <c r="L2" s="150"/>
      <c r="M2" s="150"/>
    </row>
    <row r="3" spans="10:13" ht="18.75">
      <c r="J3" s="151" t="s">
        <v>233</v>
      </c>
      <c r="K3" s="151"/>
      <c r="L3" s="151"/>
      <c r="M3" s="151"/>
    </row>
    <row r="4" spans="10:13" ht="18.75">
      <c r="J4" s="144" t="s">
        <v>241</v>
      </c>
      <c r="K4" s="144" t="s">
        <v>242</v>
      </c>
      <c r="L4" s="144"/>
      <c r="M4" s="144"/>
    </row>
    <row r="5" spans="10:13" ht="18">
      <c r="J5" s="147"/>
      <c r="K5" s="147"/>
      <c r="L5" s="147"/>
      <c r="M5" s="146"/>
    </row>
    <row r="6" spans="2:13" ht="15.75" customHeight="1">
      <c r="B6" s="4"/>
      <c r="C6" s="4"/>
      <c r="D6" s="19"/>
      <c r="E6" s="19"/>
      <c r="F6" s="19"/>
      <c r="G6" s="19"/>
      <c r="H6" s="19"/>
      <c r="I6" s="60"/>
      <c r="J6" s="193" t="s">
        <v>111</v>
      </c>
      <c r="K6" s="193"/>
      <c r="L6" s="193"/>
      <c r="M6" s="193"/>
    </row>
    <row r="7" spans="2:13" ht="40.5" customHeight="1">
      <c r="B7" s="4"/>
      <c r="C7" s="4"/>
      <c r="D7" s="19"/>
      <c r="E7" s="19"/>
      <c r="F7" s="19"/>
      <c r="G7" s="19"/>
      <c r="H7" s="19"/>
      <c r="I7" s="60"/>
      <c r="J7" s="150" t="s">
        <v>169</v>
      </c>
      <c r="K7" s="150"/>
      <c r="L7" s="150"/>
      <c r="M7" s="150"/>
    </row>
    <row r="8" spans="2:13" ht="15.75">
      <c r="B8" s="4"/>
      <c r="C8" s="4"/>
      <c r="D8" s="19"/>
      <c r="E8" s="19"/>
      <c r="F8" s="19"/>
      <c r="G8" s="19"/>
      <c r="H8" s="19"/>
      <c r="I8" s="60"/>
      <c r="J8" s="60"/>
      <c r="K8" s="60"/>
      <c r="L8" s="60"/>
      <c r="M8" s="60"/>
    </row>
    <row r="9" spans="2:13" ht="15.75">
      <c r="B9" s="194" t="s">
        <v>51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</row>
    <row r="10" spans="2:13" ht="15.75">
      <c r="B10" s="4"/>
      <c r="C10" s="4"/>
      <c r="D10" s="19"/>
      <c r="E10" s="19"/>
      <c r="F10" s="19"/>
      <c r="G10" s="19"/>
      <c r="H10" s="19"/>
      <c r="I10" s="30"/>
      <c r="J10" s="30"/>
      <c r="K10" s="30"/>
      <c r="L10" s="30"/>
      <c r="M10" s="4"/>
    </row>
    <row r="11" spans="1:15" ht="31.5" customHeight="1">
      <c r="A11" s="187" t="s">
        <v>0</v>
      </c>
      <c r="B11" s="207" t="s">
        <v>1</v>
      </c>
      <c r="C11" s="207" t="s">
        <v>2</v>
      </c>
      <c r="D11" s="217" t="s">
        <v>3</v>
      </c>
      <c r="E11" s="217"/>
      <c r="F11" s="217"/>
      <c r="G11" s="217"/>
      <c r="H11" s="85"/>
      <c r="I11" s="218" t="s">
        <v>136</v>
      </c>
      <c r="J11" s="218"/>
      <c r="K11" s="218"/>
      <c r="L11" s="219"/>
      <c r="M11" s="207" t="s">
        <v>14</v>
      </c>
      <c r="N11" s="11"/>
      <c r="O11" s="11"/>
    </row>
    <row r="12" spans="1:13" ht="31.5">
      <c r="A12" s="188"/>
      <c r="B12" s="207"/>
      <c r="C12" s="207"/>
      <c r="D12" s="20" t="s">
        <v>4</v>
      </c>
      <c r="E12" s="20" t="s">
        <v>5</v>
      </c>
      <c r="F12" s="20" t="s">
        <v>6</v>
      </c>
      <c r="G12" s="20" t="s">
        <v>7</v>
      </c>
      <c r="H12" s="2" t="s">
        <v>81</v>
      </c>
      <c r="I12" s="138" t="s">
        <v>193</v>
      </c>
      <c r="J12" s="138" t="s">
        <v>213</v>
      </c>
      <c r="K12" s="138" t="s">
        <v>224</v>
      </c>
      <c r="L12" s="42" t="s">
        <v>225</v>
      </c>
      <c r="M12" s="207"/>
    </row>
    <row r="13" spans="1:22" ht="78.75">
      <c r="A13" s="59">
        <v>1</v>
      </c>
      <c r="B13" s="18" t="s">
        <v>114</v>
      </c>
      <c r="C13" s="35" t="s">
        <v>24</v>
      </c>
      <c r="D13" s="36" t="s">
        <v>24</v>
      </c>
      <c r="E13" s="36" t="s">
        <v>24</v>
      </c>
      <c r="F13" s="36" t="s">
        <v>24</v>
      </c>
      <c r="G13" s="36" t="s">
        <v>24</v>
      </c>
      <c r="H13" s="64">
        <f>H14+H18</f>
        <v>4337.710999999999</v>
      </c>
      <c r="I13" s="64">
        <f>I14+I18</f>
        <v>6339.065</v>
      </c>
      <c r="J13" s="64">
        <f>J14+J18</f>
        <v>6324.553</v>
      </c>
      <c r="K13" s="64">
        <f>K14+K18</f>
        <v>6324.553</v>
      </c>
      <c r="L13" s="64">
        <f aca="true" t="shared" si="0" ref="L13:L24">I13+J13+K13</f>
        <v>18988.171</v>
      </c>
      <c r="M13" s="38" t="s">
        <v>24</v>
      </c>
      <c r="S13" s="191"/>
      <c r="T13" s="191"/>
      <c r="U13" s="191"/>
      <c r="V13" s="191"/>
    </row>
    <row r="14" spans="1:22" s="37" customFormat="1" ht="94.5">
      <c r="A14" s="59">
        <v>2</v>
      </c>
      <c r="B14" s="18" t="s">
        <v>167</v>
      </c>
      <c r="C14" s="35" t="s">
        <v>24</v>
      </c>
      <c r="D14" s="36" t="s">
        <v>24</v>
      </c>
      <c r="E14" s="36" t="s">
        <v>24</v>
      </c>
      <c r="F14" s="36" t="s">
        <v>24</v>
      </c>
      <c r="G14" s="36" t="s">
        <v>24</v>
      </c>
      <c r="H14" s="65">
        <f>H17</f>
        <v>4028.8109999999997</v>
      </c>
      <c r="I14" s="65">
        <f>I17</f>
        <v>5936.253</v>
      </c>
      <c r="J14" s="65">
        <f>J17</f>
        <v>5936.253</v>
      </c>
      <c r="K14" s="65">
        <f>K17</f>
        <v>5936.253</v>
      </c>
      <c r="L14" s="64">
        <f t="shared" si="0"/>
        <v>17808.759</v>
      </c>
      <c r="M14" s="38" t="s">
        <v>24</v>
      </c>
      <c r="S14" s="192"/>
      <c r="T14" s="192"/>
      <c r="U14" s="192"/>
      <c r="V14" s="192"/>
    </row>
    <row r="15" spans="1:22" ht="24.75" customHeight="1">
      <c r="A15" s="59">
        <v>3</v>
      </c>
      <c r="B15" s="214" t="s">
        <v>66</v>
      </c>
      <c r="C15" s="205" t="s">
        <v>53</v>
      </c>
      <c r="D15" s="211" t="s">
        <v>55</v>
      </c>
      <c r="E15" s="211" t="s">
        <v>56</v>
      </c>
      <c r="F15" s="203" t="s">
        <v>172</v>
      </c>
      <c r="G15" s="21" t="s">
        <v>52</v>
      </c>
      <c r="H15" s="44">
        <v>3094.325</v>
      </c>
      <c r="I15" s="44">
        <v>4559.334</v>
      </c>
      <c r="J15" s="44">
        <v>4559.334</v>
      </c>
      <c r="K15" s="44">
        <v>4559.334</v>
      </c>
      <c r="L15" s="62">
        <f t="shared" si="0"/>
        <v>13678.002</v>
      </c>
      <c r="M15" s="210" t="s">
        <v>68</v>
      </c>
      <c r="S15" s="143"/>
      <c r="T15" s="143"/>
      <c r="U15" s="143"/>
      <c r="V15" s="143"/>
    </row>
    <row r="16" spans="1:13" ht="24.75" customHeight="1">
      <c r="A16" s="187">
        <v>4</v>
      </c>
      <c r="B16" s="215"/>
      <c r="C16" s="206"/>
      <c r="D16" s="212"/>
      <c r="E16" s="212"/>
      <c r="F16" s="204"/>
      <c r="G16" s="21" t="s">
        <v>83</v>
      </c>
      <c r="H16" s="44">
        <v>934.486</v>
      </c>
      <c r="I16" s="44">
        <v>1376.919</v>
      </c>
      <c r="J16" s="44">
        <v>1376.919</v>
      </c>
      <c r="K16" s="44">
        <v>1376.919</v>
      </c>
      <c r="L16" s="62">
        <f t="shared" si="0"/>
        <v>4130.7570000000005</v>
      </c>
      <c r="M16" s="210"/>
    </row>
    <row r="17" spans="1:13" ht="15.75">
      <c r="A17" s="188"/>
      <c r="B17" s="216"/>
      <c r="C17" s="208" t="s">
        <v>39</v>
      </c>
      <c r="D17" s="208"/>
      <c r="E17" s="208"/>
      <c r="F17" s="208"/>
      <c r="G17" s="208"/>
      <c r="H17" s="44">
        <f>SUM(H15:H16)</f>
        <v>4028.8109999999997</v>
      </c>
      <c r="I17" s="44">
        <f>I15+I16</f>
        <v>5936.253</v>
      </c>
      <c r="J17" s="44">
        <f>J15+J16</f>
        <v>5936.253</v>
      </c>
      <c r="K17" s="44">
        <f>K15+K16</f>
        <v>5936.253</v>
      </c>
      <c r="L17" s="62">
        <f t="shared" si="0"/>
        <v>17808.759</v>
      </c>
      <c r="M17" s="210"/>
    </row>
    <row r="18" spans="1:13" s="37" customFormat="1" ht="47.25">
      <c r="A18" s="59">
        <v>5</v>
      </c>
      <c r="B18" s="18" t="s">
        <v>168</v>
      </c>
      <c r="C18" s="35" t="s">
        <v>24</v>
      </c>
      <c r="D18" s="36" t="s">
        <v>24</v>
      </c>
      <c r="E18" s="36" t="s">
        <v>24</v>
      </c>
      <c r="F18" s="36" t="s">
        <v>24</v>
      </c>
      <c r="G18" s="36" t="s">
        <v>24</v>
      </c>
      <c r="H18" s="65">
        <v>308.9</v>
      </c>
      <c r="I18" s="65">
        <f>I22</f>
        <v>402.812</v>
      </c>
      <c r="J18" s="65">
        <f>J22</f>
        <v>388.29999999999995</v>
      </c>
      <c r="K18" s="65">
        <f>K22</f>
        <v>388.29999999999995</v>
      </c>
      <c r="L18" s="64">
        <f t="shared" si="0"/>
        <v>1179.4119999999998</v>
      </c>
      <c r="M18" s="51" t="s">
        <v>24</v>
      </c>
    </row>
    <row r="19" spans="1:13" ht="23.25" customHeight="1">
      <c r="A19" s="187">
        <v>6</v>
      </c>
      <c r="B19" s="202" t="s">
        <v>170</v>
      </c>
      <c r="C19" s="207" t="s">
        <v>53</v>
      </c>
      <c r="D19" s="213" t="s">
        <v>55</v>
      </c>
      <c r="E19" s="213" t="s">
        <v>56</v>
      </c>
      <c r="F19" s="185" t="s">
        <v>171</v>
      </c>
      <c r="G19" s="21" t="s">
        <v>52</v>
      </c>
      <c r="H19" s="44">
        <v>205.221</v>
      </c>
      <c r="I19" s="44">
        <f>261.599+10.129</f>
        <v>271.728</v>
      </c>
      <c r="J19" s="44">
        <v>261.599</v>
      </c>
      <c r="K19" s="44">
        <v>261.599</v>
      </c>
      <c r="L19" s="62">
        <f>I19+J19+K19</f>
        <v>794.9259999999999</v>
      </c>
      <c r="M19" s="168" t="s">
        <v>69</v>
      </c>
    </row>
    <row r="20" spans="1:13" ht="23.25" customHeight="1">
      <c r="A20" s="198"/>
      <c r="B20" s="202"/>
      <c r="C20" s="207"/>
      <c r="D20" s="213"/>
      <c r="E20" s="213"/>
      <c r="F20" s="185"/>
      <c r="G20" s="21" t="s">
        <v>83</v>
      </c>
      <c r="H20" s="44">
        <v>61.978</v>
      </c>
      <c r="I20" s="44">
        <f>79.003+4.383</f>
        <v>83.386</v>
      </c>
      <c r="J20" s="44">
        <v>79.003</v>
      </c>
      <c r="K20" s="44">
        <v>79.003</v>
      </c>
      <c r="L20" s="62">
        <f t="shared" si="0"/>
        <v>241.392</v>
      </c>
      <c r="M20" s="168"/>
    </row>
    <row r="21" spans="1:13" ht="23.25" customHeight="1">
      <c r="A21" s="198"/>
      <c r="B21" s="202"/>
      <c r="C21" s="207"/>
      <c r="D21" s="213"/>
      <c r="E21" s="213"/>
      <c r="F21" s="177"/>
      <c r="G21" s="21" t="s">
        <v>31</v>
      </c>
      <c r="H21" s="44">
        <v>41.701</v>
      </c>
      <c r="I21" s="44">
        <v>47.698</v>
      </c>
      <c r="J21" s="44">
        <v>47.698</v>
      </c>
      <c r="K21" s="44">
        <v>47.698</v>
      </c>
      <c r="L21" s="62">
        <f t="shared" si="0"/>
        <v>143.094</v>
      </c>
      <c r="M21" s="168"/>
    </row>
    <row r="22" spans="1:13" ht="15.75">
      <c r="A22" s="188"/>
      <c r="B22" s="202"/>
      <c r="C22" s="208" t="s">
        <v>36</v>
      </c>
      <c r="D22" s="208"/>
      <c r="E22" s="208"/>
      <c r="F22" s="208"/>
      <c r="G22" s="208"/>
      <c r="H22" s="44">
        <f>SUM(H19:H21)</f>
        <v>308.90000000000003</v>
      </c>
      <c r="I22" s="44">
        <f>I19+I20+I21</f>
        <v>402.812</v>
      </c>
      <c r="J22" s="44">
        <f>J19+J20+J21</f>
        <v>388.29999999999995</v>
      </c>
      <c r="K22" s="44">
        <f>K19+K20+K21</f>
        <v>388.29999999999995</v>
      </c>
      <c r="L22" s="62">
        <f t="shared" si="0"/>
        <v>1179.4119999999998</v>
      </c>
      <c r="M22" s="168"/>
    </row>
    <row r="23" spans="1:12" ht="15.75">
      <c r="A23" s="89">
        <f>A21+1</f>
        <v>1</v>
      </c>
      <c r="B23" s="18" t="s">
        <v>140</v>
      </c>
      <c r="C23" s="38" t="s">
        <v>24</v>
      </c>
      <c r="D23" s="88" t="s">
        <v>24</v>
      </c>
      <c r="E23" s="88" t="s">
        <v>24</v>
      </c>
      <c r="F23" s="88" t="s">
        <v>24</v>
      </c>
      <c r="G23" s="88" t="s">
        <v>24</v>
      </c>
      <c r="H23" s="96" t="e">
        <f>#REF!</f>
        <v>#REF!</v>
      </c>
      <c r="I23" s="96">
        <f>I24</f>
        <v>6339.065</v>
      </c>
      <c r="J23" s="96">
        <f>J24</f>
        <v>6324.553</v>
      </c>
      <c r="K23" s="96">
        <f>K24</f>
        <v>6324.553</v>
      </c>
      <c r="L23" s="103">
        <f t="shared" si="0"/>
        <v>18988.171</v>
      </c>
    </row>
    <row r="24" spans="1:12" ht="31.5">
      <c r="A24" s="59">
        <f>A23+1</f>
        <v>2</v>
      </c>
      <c r="B24" s="48" t="s">
        <v>141</v>
      </c>
      <c r="C24" s="39" t="s">
        <v>53</v>
      </c>
      <c r="D24" s="53" t="s">
        <v>24</v>
      </c>
      <c r="E24" s="53" t="s">
        <v>24</v>
      </c>
      <c r="F24" s="53" t="s">
        <v>24</v>
      </c>
      <c r="G24" s="53" t="s">
        <v>24</v>
      </c>
      <c r="H24" s="44" t="e">
        <f>H23</f>
        <v>#REF!</v>
      </c>
      <c r="I24" s="44">
        <f>I13</f>
        <v>6339.065</v>
      </c>
      <c r="J24" s="44">
        <f>J13</f>
        <v>6324.553</v>
      </c>
      <c r="K24" s="44">
        <f>K13</f>
        <v>6324.553</v>
      </c>
      <c r="L24" s="104">
        <f t="shared" si="0"/>
        <v>18988.171</v>
      </c>
    </row>
    <row r="25" spans="2:13" ht="15.75" hidden="1">
      <c r="B25" s="6" t="s">
        <v>27</v>
      </c>
      <c r="C25" s="6" t="s">
        <v>44</v>
      </c>
      <c r="D25" s="23"/>
      <c r="E25" s="24"/>
      <c r="F25" s="24"/>
      <c r="G25" s="24"/>
      <c r="H25" s="24"/>
      <c r="I25" s="32"/>
      <c r="J25" s="32"/>
      <c r="K25" s="32"/>
      <c r="L25" s="31"/>
      <c r="M25" s="9"/>
    </row>
    <row r="26" spans="2:13" ht="15.75" hidden="1">
      <c r="B26" s="173"/>
      <c r="C26" s="173"/>
      <c r="D26" s="173"/>
      <c r="E26" s="24"/>
      <c r="F26" s="24"/>
      <c r="G26" s="24"/>
      <c r="H26" s="24"/>
      <c r="I26" s="209"/>
      <c r="J26" s="209"/>
      <c r="K26" s="32"/>
      <c r="L26" s="31"/>
      <c r="M26" s="9"/>
    </row>
    <row r="27" spans="2:13" ht="15.75">
      <c r="B27" s="3"/>
      <c r="C27" s="3"/>
      <c r="D27" s="25"/>
      <c r="E27" s="24"/>
      <c r="F27" s="24"/>
      <c r="G27" s="24"/>
      <c r="H27" s="24"/>
      <c r="I27" s="32"/>
      <c r="J27" s="32"/>
      <c r="K27" s="32"/>
      <c r="L27" s="31"/>
      <c r="M27" s="9"/>
    </row>
    <row r="28" spans="2:13" ht="15.75">
      <c r="B28" s="5"/>
      <c r="C28" s="8"/>
      <c r="D28" s="26"/>
      <c r="E28" s="26"/>
      <c r="F28" s="26"/>
      <c r="G28" s="26"/>
      <c r="H28" s="26"/>
      <c r="I28" s="68"/>
      <c r="J28" s="33"/>
      <c r="K28" s="33"/>
      <c r="L28" s="31"/>
      <c r="M28" s="9"/>
    </row>
    <row r="29" spans="2:13" ht="15.75">
      <c r="B29" s="173"/>
      <c r="C29" s="173"/>
      <c r="D29" s="173"/>
      <c r="E29" s="24"/>
      <c r="F29" s="24"/>
      <c r="G29" s="24"/>
      <c r="H29" s="24"/>
      <c r="I29" s="66"/>
      <c r="J29" s="66"/>
      <c r="K29" s="66"/>
      <c r="L29" s="30"/>
      <c r="M29" s="4"/>
    </row>
    <row r="30" spans="2:13" ht="15.75">
      <c r="B30" s="173"/>
      <c r="C30" s="173"/>
      <c r="D30" s="173"/>
      <c r="E30" s="24"/>
      <c r="F30" s="24"/>
      <c r="G30" s="24"/>
      <c r="H30" s="24"/>
      <c r="I30" s="66"/>
      <c r="J30" s="32"/>
      <c r="K30" s="32"/>
      <c r="L30" s="30"/>
      <c r="M30" s="4"/>
    </row>
    <row r="31" spans="2:13" ht="15.75">
      <c r="B31" s="173"/>
      <c r="C31" s="173"/>
      <c r="D31" s="173"/>
      <c r="E31" s="24"/>
      <c r="F31" s="24"/>
      <c r="G31" s="24"/>
      <c r="H31" s="24"/>
      <c r="I31" s="172"/>
      <c r="J31" s="172"/>
      <c r="K31" s="32"/>
      <c r="L31" s="30"/>
      <c r="M31" s="4"/>
    </row>
    <row r="32" spans="2:13" ht="15.75">
      <c r="B32" s="4"/>
      <c r="C32" s="4"/>
      <c r="D32" s="19"/>
      <c r="E32" s="19"/>
      <c r="F32" s="19"/>
      <c r="G32" s="19"/>
      <c r="H32" s="19"/>
      <c r="I32" s="30"/>
      <c r="J32" s="30"/>
      <c r="K32" s="30"/>
      <c r="L32" s="30"/>
      <c r="M32" s="4"/>
    </row>
    <row r="33" spans="2:13" ht="15.75">
      <c r="B33" s="4"/>
      <c r="C33" s="4"/>
      <c r="D33" s="19"/>
      <c r="E33" s="19"/>
      <c r="F33" s="19"/>
      <c r="G33" s="19"/>
      <c r="H33" s="19"/>
      <c r="I33" s="30"/>
      <c r="J33" s="30"/>
      <c r="K33" s="30"/>
      <c r="L33" s="30"/>
      <c r="M33" s="4"/>
    </row>
    <row r="34" spans="2:13" ht="15.75">
      <c r="B34" s="4"/>
      <c r="C34" s="4"/>
      <c r="D34" s="19"/>
      <c r="E34" s="19"/>
      <c r="F34" s="19"/>
      <c r="G34" s="19"/>
      <c r="H34" s="19"/>
      <c r="I34" s="30"/>
      <c r="J34" s="30"/>
      <c r="K34" s="30"/>
      <c r="L34" s="30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0"/>
      <c r="J35" s="30"/>
      <c r="K35" s="30"/>
      <c r="L35" s="30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0"/>
      <c r="J36" s="30"/>
      <c r="K36" s="30"/>
      <c r="L36" s="30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0"/>
      <c r="J37" s="30"/>
      <c r="K37" s="30"/>
      <c r="L37" s="30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0"/>
      <c r="J38" s="30"/>
      <c r="K38" s="30"/>
      <c r="L38" s="30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0"/>
      <c r="J39" s="30"/>
      <c r="K39" s="30"/>
      <c r="L39" s="30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0"/>
      <c r="J40" s="30"/>
      <c r="K40" s="30"/>
      <c r="L40" s="30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0"/>
      <c r="J41" s="30"/>
      <c r="K41" s="30"/>
      <c r="L41" s="30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0"/>
      <c r="J42" s="30"/>
      <c r="K42" s="30"/>
      <c r="L42" s="30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0"/>
      <c r="J43" s="30"/>
      <c r="K43" s="30"/>
      <c r="L43" s="30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0"/>
      <c r="J44" s="30"/>
      <c r="K44" s="30"/>
      <c r="L44" s="30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0"/>
      <c r="J45" s="30"/>
      <c r="K45" s="30"/>
      <c r="L45" s="30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0"/>
      <c r="J46" s="30"/>
      <c r="K46" s="30"/>
      <c r="L46" s="30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0"/>
      <c r="J47" s="30"/>
      <c r="K47" s="30"/>
      <c r="L47" s="30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0"/>
      <c r="J48" s="30"/>
      <c r="K48" s="30"/>
      <c r="L48" s="30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0"/>
      <c r="J49" s="30"/>
      <c r="K49" s="30"/>
      <c r="L49" s="30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0"/>
      <c r="J50" s="30"/>
      <c r="K50" s="30"/>
      <c r="L50" s="30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0"/>
      <c r="J51" s="30"/>
      <c r="K51" s="30"/>
      <c r="L51" s="30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0"/>
      <c r="J52" s="30"/>
      <c r="K52" s="30"/>
      <c r="L52" s="30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0"/>
      <c r="J53" s="30"/>
      <c r="K53" s="30"/>
      <c r="L53" s="30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0"/>
      <c r="J54" s="30"/>
      <c r="K54" s="30"/>
      <c r="L54" s="30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0"/>
      <c r="J55" s="30"/>
      <c r="K55" s="30"/>
      <c r="L55" s="30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0"/>
      <c r="J56" s="30"/>
      <c r="K56" s="30"/>
      <c r="L56" s="30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0"/>
      <c r="J57" s="30"/>
      <c r="K57" s="30"/>
      <c r="L57" s="30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0"/>
      <c r="J58" s="30"/>
      <c r="K58" s="30"/>
      <c r="L58" s="30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0"/>
      <c r="J59" s="30"/>
      <c r="K59" s="30"/>
      <c r="L59" s="30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0"/>
      <c r="J60" s="30"/>
      <c r="K60" s="30"/>
      <c r="L60" s="30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0"/>
      <c r="J61" s="30"/>
      <c r="K61" s="30"/>
      <c r="L61" s="30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0"/>
      <c r="J62" s="30"/>
      <c r="K62" s="30"/>
      <c r="L62" s="30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0"/>
      <c r="J63" s="30"/>
      <c r="K63" s="30"/>
      <c r="L63" s="30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0"/>
      <c r="J64" s="30"/>
      <c r="K64" s="30"/>
      <c r="L64" s="30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0"/>
      <c r="J65" s="30"/>
      <c r="K65" s="30"/>
      <c r="L65" s="30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0"/>
      <c r="J66" s="30"/>
      <c r="K66" s="30"/>
      <c r="L66" s="30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0"/>
      <c r="J67" s="30"/>
      <c r="K67" s="30"/>
      <c r="L67" s="30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0"/>
      <c r="J68" s="30"/>
      <c r="K68" s="30"/>
      <c r="L68" s="30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0"/>
      <c r="J69" s="30"/>
      <c r="K69" s="30"/>
      <c r="L69" s="30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0"/>
      <c r="J70" s="30"/>
      <c r="K70" s="30"/>
      <c r="L70" s="30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0"/>
      <c r="J71" s="30"/>
      <c r="K71" s="30"/>
      <c r="L71" s="30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0"/>
      <c r="J72" s="30"/>
      <c r="K72" s="30"/>
      <c r="L72" s="30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0"/>
      <c r="J73" s="30"/>
      <c r="K73" s="30"/>
      <c r="L73" s="30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0"/>
      <c r="J74" s="30"/>
      <c r="K74" s="30"/>
      <c r="L74" s="30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0"/>
      <c r="J75" s="30"/>
      <c r="K75" s="30"/>
      <c r="L75" s="30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0"/>
      <c r="J76" s="30"/>
      <c r="K76" s="30"/>
      <c r="L76" s="30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0"/>
      <c r="J77" s="30"/>
      <c r="K77" s="30"/>
      <c r="L77" s="30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0"/>
      <c r="J78" s="30"/>
      <c r="K78" s="30"/>
      <c r="L78" s="30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0"/>
      <c r="J79" s="30"/>
      <c r="K79" s="30"/>
      <c r="L79" s="30"/>
      <c r="M79" s="4"/>
    </row>
  </sheetData>
  <sheetProtection/>
  <mergeCells count="35">
    <mergeCell ref="F19:F21"/>
    <mergeCell ref="I11:L11"/>
    <mergeCell ref="A11:A12"/>
    <mergeCell ref="A16:A17"/>
    <mergeCell ref="A19:A22"/>
    <mergeCell ref="M11:M12"/>
    <mergeCell ref="C11:C12"/>
    <mergeCell ref="B11:B12"/>
    <mergeCell ref="D19:D21"/>
    <mergeCell ref="B15:B17"/>
    <mergeCell ref="M19:M22"/>
    <mergeCell ref="C22:G22"/>
    <mergeCell ref="E15:E16"/>
    <mergeCell ref="D11:G11"/>
    <mergeCell ref="E19:E21"/>
    <mergeCell ref="B9:M9"/>
    <mergeCell ref="J6:M6"/>
    <mergeCell ref="B31:D31"/>
    <mergeCell ref="I31:J31"/>
    <mergeCell ref="B26:D26"/>
    <mergeCell ref="I26:J26"/>
    <mergeCell ref="B29:D29"/>
    <mergeCell ref="M15:M17"/>
    <mergeCell ref="D15:D16"/>
    <mergeCell ref="B30:D30"/>
    <mergeCell ref="J3:M3"/>
    <mergeCell ref="S13:V13"/>
    <mergeCell ref="S14:V14"/>
    <mergeCell ref="J2:M2"/>
    <mergeCell ref="J7:M7"/>
    <mergeCell ref="B19:B22"/>
    <mergeCell ref="F15:F16"/>
    <mergeCell ref="C15:C16"/>
    <mergeCell ref="C19:C21"/>
    <mergeCell ref="C17:G17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4"/>
  <sheetViews>
    <sheetView view="pageBreakPreview" zoomScale="75" zoomScaleSheetLayoutView="75" workbookViewId="0" topLeftCell="A1">
      <selection activeCell="J4" sqref="J4"/>
    </sheetView>
  </sheetViews>
  <sheetFormatPr defaultColWidth="9.140625" defaultRowHeight="12.75"/>
  <cols>
    <col min="1" max="1" width="9.140625" style="58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bestFit="1" customWidth="1"/>
    <col min="8" max="8" width="15.8515625" style="45" customWidth="1"/>
    <col min="9" max="9" width="17.00390625" style="45" customWidth="1"/>
    <col min="10" max="10" width="17.7109375" style="45" customWidth="1"/>
    <col min="11" max="11" width="18.140625" style="34" customWidth="1"/>
    <col min="12" max="12" width="34.8515625" style="10" customWidth="1"/>
    <col min="13" max="13" width="9.140625" style="10" customWidth="1"/>
    <col min="14" max="14" width="13.28125" style="10" bestFit="1" customWidth="1"/>
    <col min="15" max="16" width="12.00390625" style="10" bestFit="1" customWidth="1"/>
    <col min="17" max="16384" width="9.140625" style="10" customWidth="1"/>
  </cols>
  <sheetData>
    <row r="1" ht="15.75">
      <c r="E1" s="19" t="s">
        <v>239</v>
      </c>
    </row>
    <row r="2" spans="9:12" ht="18.75">
      <c r="I2" s="150" t="s">
        <v>235</v>
      </c>
      <c r="J2" s="150"/>
      <c r="K2" s="150"/>
      <c r="L2" s="150"/>
    </row>
    <row r="3" spans="9:12" ht="18.75">
      <c r="I3" s="151" t="s">
        <v>233</v>
      </c>
      <c r="J3" s="151"/>
      <c r="K3" s="151"/>
      <c r="L3" s="151"/>
    </row>
    <row r="4" spans="9:12" ht="20.25" customHeight="1">
      <c r="I4" s="144" t="s">
        <v>241</v>
      </c>
      <c r="J4" s="144" t="s">
        <v>244</v>
      </c>
      <c r="K4" s="144"/>
      <c r="L4" s="144"/>
    </row>
    <row r="5" spans="9:12" ht="18">
      <c r="I5" s="148"/>
      <c r="J5" s="148"/>
      <c r="K5" s="147"/>
      <c r="L5" s="146"/>
    </row>
    <row r="6" spans="2:13" ht="15.75" customHeight="1">
      <c r="B6" s="4"/>
      <c r="C6" s="4"/>
      <c r="D6" s="19"/>
      <c r="E6" s="19"/>
      <c r="F6" s="19"/>
      <c r="G6" s="19"/>
      <c r="H6" s="6"/>
      <c r="I6" s="193" t="s">
        <v>149</v>
      </c>
      <c r="J6" s="193"/>
      <c r="K6" s="193"/>
      <c r="L6" s="193"/>
      <c r="M6" s="6"/>
    </row>
    <row r="7" spans="2:13" ht="64.5" customHeight="1">
      <c r="B7" s="4"/>
      <c r="C7" s="4"/>
      <c r="D7" s="19"/>
      <c r="E7" s="19"/>
      <c r="F7" s="19"/>
      <c r="G7" s="19"/>
      <c r="H7" s="60"/>
      <c r="I7" s="150" t="s">
        <v>157</v>
      </c>
      <c r="J7" s="150"/>
      <c r="K7" s="150"/>
      <c r="L7" s="150"/>
      <c r="M7" s="6"/>
    </row>
    <row r="8" spans="2:13" ht="15.75">
      <c r="B8" s="4"/>
      <c r="C8" s="4"/>
      <c r="D8" s="19"/>
      <c r="E8" s="19"/>
      <c r="F8" s="19"/>
      <c r="G8" s="19"/>
      <c r="H8" s="60"/>
      <c r="I8" s="57"/>
      <c r="J8" s="57"/>
      <c r="K8" s="57"/>
      <c r="L8" s="57"/>
      <c r="M8" s="6"/>
    </row>
    <row r="9" spans="2:12" ht="15.75">
      <c r="B9" s="194" t="s">
        <v>98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2:12" ht="15.75">
      <c r="B10" s="4"/>
      <c r="C10" s="4"/>
      <c r="D10" s="19"/>
      <c r="E10" s="19"/>
      <c r="F10" s="19"/>
      <c r="G10" s="19"/>
      <c r="H10" s="46"/>
      <c r="I10" s="46"/>
      <c r="J10" s="46"/>
      <c r="K10" s="30"/>
      <c r="L10" s="4"/>
    </row>
    <row r="11" spans="1:14" ht="31.5" customHeight="1">
      <c r="A11" s="187" t="s">
        <v>0</v>
      </c>
      <c r="B11" s="178" t="s">
        <v>1</v>
      </c>
      <c r="C11" s="178" t="s">
        <v>2</v>
      </c>
      <c r="D11" s="185" t="s">
        <v>3</v>
      </c>
      <c r="E11" s="185"/>
      <c r="F11" s="185"/>
      <c r="G11" s="185"/>
      <c r="H11" s="221" t="s">
        <v>136</v>
      </c>
      <c r="I11" s="221"/>
      <c r="J11" s="221"/>
      <c r="K11" s="222"/>
      <c r="L11" s="178" t="s">
        <v>14</v>
      </c>
      <c r="M11" s="11"/>
      <c r="N11" s="11"/>
    </row>
    <row r="12" spans="1:12" ht="31.5">
      <c r="A12" s="188"/>
      <c r="B12" s="178"/>
      <c r="C12" s="178"/>
      <c r="D12" s="47" t="s">
        <v>4</v>
      </c>
      <c r="E12" s="47" t="s">
        <v>5</v>
      </c>
      <c r="F12" s="47" t="s">
        <v>6</v>
      </c>
      <c r="G12" s="47" t="s">
        <v>7</v>
      </c>
      <c r="H12" s="138" t="s">
        <v>193</v>
      </c>
      <c r="I12" s="138" t="s">
        <v>213</v>
      </c>
      <c r="J12" s="138" t="s">
        <v>224</v>
      </c>
      <c r="K12" s="42" t="s">
        <v>225</v>
      </c>
      <c r="L12" s="178"/>
    </row>
    <row r="13" spans="1:12" ht="31.5">
      <c r="A13" s="59">
        <v>1</v>
      </c>
      <c r="B13" s="48" t="s">
        <v>150</v>
      </c>
      <c r="C13" s="49" t="s">
        <v>24</v>
      </c>
      <c r="D13" s="50" t="s">
        <v>24</v>
      </c>
      <c r="E13" s="50" t="s">
        <v>24</v>
      </c>
      <c r="F13" s="50" t="s">
        <v>24</v>
      </c>
      <c r="G13" s="50" t="s">
        <v>24</v>
      </c>
      <c r="H13" s="99">
        <f>H14+H26+H32+H35+H69</f>
        <v>141338.594</v>
      </c>
      <c r="I13" s="99">
        <f>I14+I26+I32+I35+I69</f>
        <v>121316.56400000001</v>
      </c>
      <c r="J13" s="99">
        <f>J14+J26+J32+J35+J69</f>
        <v>121316.56400000001</v>
      </c>
      <c r="K13" s="65">
        <f aca="true" t="shared" si="0" ref="K13:K43">SUM(H13:J13)</f>
        <v>383971.72200000007</v>
      </c>
      <c r="L13" s="51" t="s">
        <v>24</v>
      </c>
    </row>
    <row r="14" spans="1:12" s="37" customFormat="1" ht="47.25">
      <c r="A14" s="59">
        <f>A13+1</f>
        <v>2</v>
      </c>
      <c r="B14" s="52" t="s">
        <v>151</v>
      </c>
      <c r="C14" s="49" t="s">
        <v>24</v>
      </c>
      <c r="D14" s="50" t="s">
        <v>24</v>
      </c>
      <c r="E14" s="50" t="s">
        <v>24</v>
      </c>
      <c r="F14" s="50" t="s">
        <v>24</v>
      </c>
      <c r="G14" s="50" t="s">
        <v>24</v>
      </c>
      <c r="H14" s="65">
        <f>H21+H23+H25</f>
        <v>53036.336</v>
      </c>
      <c r="I14" s="65">
        <f>I21+I23+I25</f>
        <v>53036.336</v>
      </c>
      <c r="J14" s="65">
        <f>J21+J23+J25</f>
        <v>53036.336</v>
      </c>
      <c r="K14" s="65">
        <f t="shared" si="0"/>
        <v>159109.008</v>
      </c>
      <c r="L14" s="51" t="s">
        <v>24</v>
      </c>
    </row>
    <row r="15" spans="1:12" ht="15.75" customHeight="1">
      <c r="A15" s="187">
        <f>A14+1</f>
        <v>3</v>
      </c>
      <c r="B15" s="166" t="s">
        <v>48</v>
      </c>
      <c r="C15" s="178" t="s">
        <v>121</v>
      </c>
      <c r="D15" s="177" t="s">
        <v>31</v>
      </c>
      <c r="E15" s="177" t="s">
        <v>99</v>
      </c>
      <c r="F15" s="185" t="s">
        <v>152</v>
      </c>
      <c r="G15" s="53" t="s">
        <v>118</v>
      </c>
      <c r="H15" s="44">
        <v>52536.336</v>
      </c>
      <c r="I15" s="44">
        <v>52536.336</v>
      </c>
      <c r="J15" s="44">
        <v>52536.336</v>
      </c>
      <c r="K15" s="44">
        <f t="shared" si="0"/>
        <v>157609.008</v>
      </c>
      <c r="L15" s="169" t="s">
        <v>189</v>
      </c>
    </row>
    <row r="16" spans="1:12" ht="15.75" hidden="1">
      <c r="A16" s="198"/>
      <c r="B16" s="197"/>
      <c r="C16" s="178"/>
      <c r="D16" s="177"/>
      <c r="E16" s="177"/>
      <c r="F16" s="185"/>
      <c r="G16" s="53" t="s">
        <v>34</v>
      </c>
      <c r="H16" s="44"/>
      <c r="I16" s="44"/>
      <c r="J16" s="44"/>
      <c r="K16" s="44">
        <f t="shared" si="0"/>
        <v>0</v>
      </c>
      <c r="L16" s="170"/>
    </row>
    <row r="17" spans="1:12" ht="15.75" hidden="1">
      <c r="A17" s="198"/>
      <c r="B17" s="197"/>
      <c r="C17" s="178"/>
      <c r="D17" s="177"/>
      <c r="E17" s="177"/>
      <c r="F17" s="185"/>
      <c r="G17" s="53" t="s">
        <v>82</v>
      </c>
      <c r="H17" s="44"/>
      <c r="I17" s="44"/>
      <c r="J17" s="44"/>
      <c r="K17" s="44">
        <f t="shared" si="0"/>
        <v>0</v>
      </c>
      <c r="L17" s="170"/>
    </row>
    <row r="18" spans="1:12" ht="15.75" hidden="1">
      <c r="A18" s="198"/>
      <c r="B18" s="197"/>
      <c r="C18" s="178"/>
      <c r="D18" s="177"/>
      <c r="E18" s="177"/>
      <c r="F18" s="185"/>
      <c r="G18" s="53" t="s">
        <v>31</v>
      </c>
      <c r="H18" s="44"/>
      <c r="I18" s="44"/>
      <c r="J18" s="44"/>
      <c r="K18" s="44">
        <f t="shared" si="0"/>
        <v>0</v>
      </c>
      <c r="L18" s="170"/>
    </row>
    <row r="19" spans="1:12" ht="15.75" hidden="1">
      <c r="A19" s="198"/>
      <c r="B19" s="197"/>
      <c r="C19" s="178"/>
      <c r="D19" s="177"/>
      <c r="E19" s="177"/>
      <c r="F19" s="185"/>
      <c r="G19" s="53" t="s">
        <v>211</v>
      </c>
      <c r="H19" s="44"/>
      <c r="I19" s="44"/>
      <c r="J19" s="44"/>
      <c r="K19" s="44">
        <f t="shared" si="0"/>
        <v>0</v>
      </c>
      <c r="L19" s="170"/>
    </row>
    <row r="20" spans="1:12" ht="15.75" hidden="1">
      <c r="A20" s="198"/>
      <c r="B20" s="197"/>
      <c r="C20" s="178"/>
      <c r="D20" s="177"/>
      <c r="E20" s="177"/>
      <c r="F20" s="185"/>
      <c r="G20" s="53" t="s">
        <v>35</v>
      </c>
      <c r="H20" s="44"/>
      <c r="I20" s="44"/>
      <c r="J20" s="44"/>
      <c r="K20" s="44">
        <f t="shared" si="0"/>
        <v>0</v>
      </c>
      <c r="L20" s="170"/>
    </row>
    <row r="21" spans="1:12" ht="15.75">
      <c r="A21" s="188"/>
      <c r="B21" s="167"/>
      <c r="C21" s="154" t="s">
        <v>39</v>
      </c>
      <c r="D21" s="155"/>
      <c r="E21" s="155"/>
      <c r="F21" s="155"/>
      <c r="G21" s="156"/>
      <c r="H21" s="44">
        <f>SUM(H15:H20)</f>
        <v>52536.336</v>
      </c>
      <c r="I21" s="44">
        <f>SUM(I15:I20)</f>
        <v>52536.336</v>
      </c>
      <c r="J21" s="44">
        <f>SUM(J15:J20)</f>
        <v>52536.336</v>
      </c>
      <c r="K21" s="44">
        <f t="shared" si="0"/>
        <v>157609.008</v>
      </c>
      <c r="L21" s="170"/>
    </row>
    <row r="22" spans="1:12" ht="38.25" customHeight="1">
      <c r="A22" s="187">
        <f>A15+1</f>
        <v>4</v>
      </c>
      <c r="B22" s="189" t="s">
        <v>165</v>
      </c>
      <c r="C22" s="92" t="s">
        <v>121</v>
      </c>
      <c r="D22" s="79" t="s">
        <v>31</v>
      </c>
      <c r="E22" s="79" t="s">
        <v>99</v>
      </c>
      <c r="F22" s="87" t="s">
        <v>192</v>
      </c>
      <c r="G22" s="53" t="s">
        <v>31</v>
      </c>
      <c r="H22" s="44">
        <v>0</v>
      </c>
      <c r="I22" s="44">
        <v>0</v>
      </c>
      <c r="J22" s="44">
        <v>0</v>
      </c>
      <c r="K22" s="44">
        <f t="shared" si="0"/>
        <v>0</v>
      </c>
      <c r="L22" s="170"/>
    </row>
    <row r="23" spans="1:12" ht="15.75">
      <c r="A23" s="188"/>
      <c r="B23" s="189"/>
      <c r="C23" s="154" t="s">
        <v>49</v>
      </c>
      <c r="D23" s="155"/>
      <c r="E23" s="155"/>
      <c r="F23" s="155"/>
      <c r="G23" s="156"/>
      <c r="H23" s="44">
        <f>SUM(H22:H22)</f>
        <v>0</v>
      </c>
      <c r="I23" s="44">
        <f>SUM(I22:I22)</f>
        <v>0</v>
      </c>
      <c r="J23" s="44">
        <f>SUM(J22:J22)</f>
        <v>0</v>
      </c>
      <c r="K23" s="44">
        <f t="shared" si="0"/>
        <v>0</v>
      </c>
      <c r="L23" s="171"/>
    </row>
    <row r="24" spans="1:12" ht="69" customHeight="1">
      <c r="A24" s="187">
        <f>A22+1</f>
        <v>5</v>
      </c>
      <c r="B24" s="166" t="s">
        <v>166</v>
      </c>
      <c r="C24" s="39" t="s">
        <v>121</v>
      </c>
      <c r="D24" s="53" t="s">
        <v>31</v>
      </c>
      <c r="E24" s="53" t="s">
        <v>99</v>
      </c>
      <c r="F24" s="47" t="s">
        <v>159</v>
      </c>
      <c r="G24" s="53" t="s">
        <v>118</v>
      </c>
      <c r="H24" s="44">
        <v>500</v>
      </c>
      <c r="I24" s="44">
        <v>500</v>
      </c>
      <c r="J24" s="44">
        <v>500</v>
      </c>
      <c r="K24" s="44">
        <f t="shared" si="0"/>
        <v>1500</v>
      </c>
      <c r="L24" s="169" t="s">
        <v>190</v>
      </c>
    </row>
    <row r="25" spans="1:12" ht="15.75">
      <c r="A25" s="188"/>
      <c r="B25" s="167"/>
      <c r="C25" s="154" t="s">
        <v>71</v>
      </c>
      <c r="D25" s="155"/>
      <c r="E25" s="155"/>
      <c r="F25" s="155"/>
      <c r="G25" s="156"/>
      <c r="H25" s="44">
        <f>SUM(H24:H24)</f>
        <v>500</v>
      </c>
      <c r="I25" s="44">
        <f>SUM(I24:I24)</f>
        <v>500</v>
      </c>
      <c r="J25" s="44">
        <f>SUM(J24:J24)</f>
        <v>500</v>
      </c>
      <c r="K25" s="44">
        <f t="shared" si="0"/>
        <v>1500</v>
      </c>
      <c r="L25" s="171"/>
    </row>
    <row r="26" spans="1:12" s="37" customFormat="1" ht="15.75">
      <c r="A26" s="59">
        <f>A24+1</f>
        <v>6</v>
      </c>
      <c r="B26" s="52" t="s">
        <v>153</v>
      </c>
      <c r="C26" s="49" t="s">
        <v>24</v>
      </c>
      <c r="D26" s="50" t="s">
        <v>24</v>
      </c>
      <c r="E26" s="50" t="s">
        <v>24</v>
      </c>
      <c r="F26" s="50" t="s">
        <v>24</v>
      </c>
      <c r="G26" s="50" t="s">
        <v>24</v>
      </c>
      <c r="H26" s="65">
        <f>H31</f>
        <v>250</v>
      </c>
      <c r="I26" s="65">
        <f>I31</f>
        <v>0</v>
      </c>
      <c r="J26" s="65">
        <f>J31</f>
        <v>0</v>
      </c>
      <c r="K26" s="65">
        <f t="shared" si="0"/>
        <v>250</v>
      </c>
      <c r="L26" s="51" t="s">
        <v>24</v>
      </c>
    </row>
    <row r="27" spans="1:12" s="43" customFormat="1" ht="15.75">
      <c r="A27" s="187">
        <f>A26+1</f>
        <v>7</v>
      </c>
      <c r="B27" s="189" t="s">
        <v>162</v>
      </c>
      <c r="C27" s="178" t="s">
        <v>121</v>
      </c>
      <c r="D27" s="177" t="s">
        <v>31</v>
      </c>
      <c r="E27" s="160" t="s">
        <v>32</v>
      </c>
      <c r="F27" s="163" t="s">
        <v>214</v>
      </c>
      <c r="G27" s="53" t="s">
        <v>31</v>
      </c>
      <c r="H27" s="44">
        <v>100</v>
      </c>
      <c r="I27" s="44">
        <v>0</v>
      </c>
      <c r="J27" s="62">
        <v>0</v>
      </c>
      <c r="K27" s="44">
        <f t="shared" si="0"/>
        <v>100</v>
      </c>
      <c r="L27" s="168" t="s">
        <v>184</v>
      </c>
    </row>
    <row r="28" spans="1:12" s="43" customFormat="1" ht="15.75">
      <c r="A28" s="198"/>
      <c r="B28" s="189"/>
      <c r="C28" s="178"/>
      <c r="D28" s="177"/>
      <c r="E28" s="162"/>
      <c r="F28" s="165"/>
      <c r="G28" s="53" t="s">
        <v>118</v>
      </c>
      <c r="H28" s="44">
        <v>100</v>
      </c>
      <c r="I28" s="44">
        <v>0</v>
      </c>
      <c r="J28" s="62">
        <v>0</v>
      </c>
      <c r="K28" s="44">
        <f t="shared" si="0"/>
        <v>100</v>
      </c>
      <c r="L28" s="168"/>
    </row>
    <row r="29" spans="1:12" s="43" customFormat="1" ht="15.75" hidden="1">
      <c r="A29" s="198"/>
      <c r="B29" s="189"/>
      <c r="C29" s="178" t="s">
        <v>121</v>
      </c>
      <c r="D29" s="177" t="s">
        <v>31</v>
      </c>
      <c r="E29" s="160" t="s">
        <v>32</v>
      </c>
      <c r="F29" s="163" t="s">
        <v>215</v>
      </c>
      <c r="G29" s="53" t="s">
        <v>100</v>
      </c>
      <c r="H29" s="44">
        <v>0</v>
      </c>
      <c r="I29" s="44">
        <v>0</v>
      </c>
      <c r="J29" s="62">
        <v>0</v>
      </c>
      <c r="K29" s="44">
        <f>SUM(H29:J29)</f>
        <v>0</v>
      </c>
      <c r="L29" s="168"/>
    </row>
    <row r="30" spans="1:12" s="43" customFormat="1" ht="15.75">
      <c r="A30" s="198"/>
      <c r="B30" s="189"/>
      <c r="C30" s="178"/>
      <c r="D30" s="177"/>
      <c r="E30" s="162"/>
      <c r="F30" s="165"/>
      <c r="G30" s="53" t="s">
        <v>118</v>
      </c>
      <c r="H30" s="44">
        <v>50</v>
      </c>
      <c r="I30" s="44">
        <v>0</v>
      </c>
      <c r="J30" s="62">
        <v>0</v>
      </c>
      <c r="K30" s="44">
        <f>SUM(H30:J30)</f>
        <v>50</v>
      </c>
      <c r="L30" s="168"/>
    </row>
    <row r="31" spans="1:12" s="43" customFormat="1" ht="15.75">
      <c r="A31" s="188"/>
      <c r="B31" s="189"/>
      <c r="C31" s="179" t="s">
        <v>36</v>
      </c>
      <c r="D31" s="179"/>
      <c r="E31" s="179"/>
      <c r="F31" s="179"/>
      <c r="G31" s="179"/>
      <c r="H31" s="44">
        <f>SUM(H27:H30)</f>
        <v>250</v>
      </c>
      <c r="I31" s="44">
        <f>SUM(I27:I30)</f>
        <v>0</v>
      </c>
      <c r="J31" s="44">
        <f>SUM(J27:J30)</f>
        <v>0</v>
      </c>
      <c r="K31" s="44">
        <f>SUM(H31:J31)</f>
        <v>250</v>
      </c>
      <c r="L31" s="168"/>
    </row>
    <row r="32" spans="1:12" s="37" customFormat="1" ht="63">
      <c r="A32" s="59">
        <f>A27+1</f>
        <v>8</v>
      </c>
      <c r="B32" s="52" t="s">
        <v>154</v>
      </c>
      <c r="C32" s="49" t="s">
        <v>24</v>
      </c>
      <c r="D32" s="50" t="s">
        <v>24</v>
      </c>
      <c r="E32" s="50" t="s">
        <v>24</v>
      </c>
      <c r="F32" s="50" t="s">
        <v>24</v>
      </c>
      <c r="G32" s="50" t="s">
        <v>24</v>
      </c>
      <c r="H32" s="65">
        <f>H34</f>
        <v>50</v>
      </c>
      <c r="I32" s="65">
        <f>I34</f>
        <v>50</v>
      </c>
      <c r="J32" s="65">
        <f>J34</f>
        <v>50</v>
      </c>
      <c r="K32" s="65">
        <f t="shared" si="0"/>
        <v>150</v>
      </c>
      <c r="L32" s="51" t="s">
        <v>24</v>
      </c>
    </row>
    <row r="33" spans="1:12" ht="48" customHeight="1">
      <c r="A33" s="157">
        <f>A32+1</f>
        <v>9</v>
      </c>
      <c r="B33" s="166" t="s">
        <v>101</v>
      </c>
      <c r="C33" s="78" t="s">
        <v>121</v>
      </c>
      <c r="D33" s="80" t="s">
        <v>31</v>
      </c>
      <c r="E33" s="53" t="s">
        <v>32</v>
      </c>
      <c r="F33" s="86" t="s">
        <v>160</v>
      </c>
      <c r="G33" s="80" t="s">
        <v>31</v>
      </c>
      <c r="H33" s="44">
        <v>50</v>
      </c>
      <c r="I33" s="44">
        <v>50</v>
      </c>
      <c r="J33" s="62">
        <v>50</v>
      </c>
      <c r="K33" s="44">
        <f t="shared" si="0"/>
        <v>150</v>
      </c>
      <c r="L33" s="169" t="s">
        <v>194</v>
      </c>
    </row>
    <row r="34" spans="1:12" ht="15.75">
      <c r="A34" s="159"/>
      <c r="B34" s="167"/>
      <c r="C34" s="154" t="s">
        <v>37</v>
      </c>
      <c r="D34" s="155"/>
      <c r="E34" s="155"/>
      <c r="F34" s="155"/>
      <c r="G34" s="156"/>
      <c r="H34" s="44">
        <f>SUM(H33:H33)</f>
        <v>50</v>
      </c>
      <c r="I34" s="44">
        <f>SUM(I33:I33)</f>
        <v>50</v>
      </c>
      <c r="J34" s="44">
        <f>SUM(J33:J33)</f>
        <v>50</v>
      </c>
      <c r="K34" s="44">
        <f t="shared" si="0"/>
        <v>150</v>
      </c>
      <c r="L34" s="171"/>
    </row>
    <row r="35" spans="1:12" s="37" customFormat="1" ht="30.75" customHeight="1">
      <c r="A35" s="54">
        <f>A33+1</f>
        <v>10</v>
      </c>
      <c r="B35" s="52" t="s">
        <v>155</v>
      </c>
      <c r="C35" s="49" t="s">
        <v>24</v>
      </c>
      <c r="D35" s="50" t="s">
        <v>24</v>
      </c>
      <c r="E35" s="50" t="s">
        <v>24</v>
      </c>
      <c r="F35" s="50" t="s">
        <v>24</v>
      </c>
      <c r="G35" s="50" t="s">
        <v>24</v>
      </c>
      <c r="H35" s="65">
        <f>H56+H68</f>
        <v>10568.583</v>
      </c>
      <c r="I35" s="65">
        <f>I40+I44+I56</f>
        <v>0</v>
      </c>
      <c r="J35" s="65">
        <f>J40+J44+J56</f>
        <v>0</v>
      </c>
      <c r="K35" s="65">
        <f t="shared" si="0"/>
        <v>10568.583</v>
      </c>
      <c r="L35" s="51" t="s">
        <v>24</v>
      </c>
    </row>
    <row r="36" spans="1:12" ht="87" customHeight="1">
      <c r="A36" s="157">
        <f>A35+1</f>
        <v>11</v>
      </c>
      <c r="B36" s="102" t="s">
        <v>164</v>
      </c>
      <c r="C36" s="174" t="s">
        <v>121</v>
      </c>
      <c r="D36" s="160" t="s">
        <v>31</v>
      </c>
      <c r="E36" s="160" t="s">
        <v>32</v>
      </c>
      <c r="F36" s="160" t="s">
        <v>161</v>
      </c>
      <c r="G36" s="160" t="s">
        <v>31</v>
      </c>
      <c r="H36" s="44">
        <f>SUM(H37:H39)</f>
        <v>0</v>
      </c>
      <c r="I36" s="44">
        <f>SUM(I37:I39)</f>
        <v>0</v>
      </c>
      <c r="J36" s="44">
        <f>SUM(J37:J39)</f>
        <v>0</v>
      </c>
      <c r="K36" s="44">
        <f t="shared" si="0"/>
        <v>0</v>
      </c>
      <c r="L36" s="174"/>
    </row>
    <row r="37" spans="1:12" s="101" customFormat="1" ht="15.75">
      <c r="A37" s="158"/>
      <c r="B37" s="93" t="s">
        <v>125</v>
      </c>
      <c r="C37" s="175"/>
      <c r="D37" s="161"/>
      <c r="E37" s="161"/>
      <c r="F37" s="161"/>
      <c r="G37" s="161"/>
      <c r="H37" s="94">
        <v>0</v>
      </c>
      <c r="I37" s="94">
        <v>0</v>
      </c>
      <c r="J37" s="95">
        <v>0</v>
      </c>
      <c r="K37" s="94">
        <f t="shared" si="0"/>
        <v>0</v>
      </c>
      <c r="L37" s="175"/>
    </row>
    <row r="38" spans="1:12" s="101" customFormat="1" ht="15.75">
      <c r="A38" s="158"/>
      <c r="B38" s="93" t="s">
        <v>126</v>
      </c>
      <c r="C38" s="175"/>
      <c r="D38" s="161"/>
      <c r="E38" s="161"/>
      <c r="F38" s="161"/>
      <c r="G38" s="161"/>
      <c r="H38" s="94">
        <v>0</v>
      </c>
      <c r="I38" s="94">
        <v>0</v>
      </c>
      <c r="J38" s="95">
        <v>0</v>
      </c>
      <c r="K38" s="94">
        <f t="shared" si="0"/>
        <v>0</v>
      </c>
      <c r="L38" s="175"/>
    </row>
    <row r="39" spans="1:12" s="101" customFormat="1" ht="31.5">
      <c r="A39" s="158"/>
      <c r="B39" s="93" t="s">
        <v>127</v>
      </c>
      <c r="C39" s="176"/>
      <c r="D39" s="162"/>
      <c r="E39" s="162"/>
      <c r="F39" s="162"/>
      <c r="G39" s="162"/>
      <c r="H39" s="94">
        <v>0</v>
      </c>
      <c r="I39" s="94">
        <v>0</v>
      </c>
      <c r="J39" s="95">
        <v>0</v>
      </c>
      <c r="K39" s="94">
        <f t="shared" si="0"/>
        <v>0</v>
      </c>
      <c r="L39" s="175"/>
    </row>
    <row r="40" spans="1:12" ht="15.75" customHeight="1">
      <c r="A40" s="159"/>
      <c r="B40" s="83"/>
      <c r="C40" s="154" t="s">
        <v>102</v>
      </c>
      <c r="D40" s="155"/>
      <c r="E40" s="155"/>
      <c r="F40" s="155"/>
      <c r="G40" s="156"/>
      <c r="H40" s="44">
        <f>H36</f>
        <v>0</v>
      </c>
      <c r="I40" s="44">
        <f>I36</f>
        <v>0</v>
      </c>
      <c r="J40" s="44">
        <f>J36</f>
        <v>0</v>
      </c>
      <c r="K40" s="44">
        <f t="shared" si="0"/>
        <v>0</v>
      </c>
      <c r="L40" s="176"/>
    </row>
    <row r="41" spans="1:12" ht="63">
      <c r="A41" s="157">
        <f>A36+1</f>
        <v>12</v>
      </c>
      <c r="B41" s="48" t="s">
        <v>185</v>
      </c>
      <c r="C41" s="174" t="s">
        <v>121</v>
      </c>
      <c r="D41" s="160" t="s">
        <v>31</v>
      </c>
      <c r="E41" s="160" t="s">
        <v>32</v>
      </c>
      <c r="F41" s="160" t="s">
        <v>163</v>
      </c>
      <c r="G41" s="160" t="s">
        <v>104</v>
      </c>
      <c r="H41" s="44">
        <f>SUM(H42:H43)</f>
        <v>0</v>
      </c>
      <c r="I41" s="44">
        <f>SUM(I42:I43)</f>
        <v>0</v>
      </c>
      <c r="J41" s="44">
        <f>SUM(J42:J43)</f>
        <v>0</v>
      </c>
      <c r="K41" s="44">
        <f t="shared" si="0"/>
        <v>0</v>
      </c>
      <c r="L41" s="169" t="s">
        <v>187</v>
      </c>
    </row>
    <row r="42" spans="1:12" ht="15" customHeight="1">
      <c r="A42" s="158"/>
      <c r="B42" s="93" t="s">
        <v>186</v>
      </c>
      <c r="C42" s="175"/>
      <c r="D42" s="161"/>
      <c r="E42" s="161"/>
      <c r="F42" s="161"/>
      <c r="G42" s="161"/>
      <c r="H42" s="94">
        <v>0</v>
      </c>
      <c r="I42" s="94">
        <v>0</v>
      </c>
      <c r="J42" s="94">
        <v>0</v>
      </c>
      <c r="K42" s="94">
        <f t="shared" si="0"/>
        <v>0</v>
      </c>
      <c r="L42" s="170"/>
    </row>
    <row r="43" spans="1:12" ht="31.5">
      <c r="A43" s="158"/>
      <c r="B43" s="93" t="s">
        <v>127</v>
      </c>
      <c r="C43" s="176"/>
      <c r="D43" s="162"/>
      <c r="E43" s="162"/>
      <c r="F43" s="162"/>
      <c r="G43" s="162"/>
      <c r="H43" s="94">
        <v>0</v>
      </c>
      <c r="I43" s="94">
        <v>0</v>
      </c>
      <c r="J43" s="94">
        <v>0</v>
      </c>
      <c r="K43" s="94">
        <f t="shared" si="0"/>
        <v>0</v>
      </c>
      <c r="L43" s="170"/>
    </row>
    <row r="44" spans="1:12" ht="15.75">
      <c r="A44" s="159"/>
      <c r="B44" s="82"/>
      <c r="C44" s="179" t="s">
        <v>103</v>
      </c>
      <c r="D44" s="179"/>
      <c r="E44" s="179"/>
      <c r="F44" s="179"/>
      <c r="G44" s="179"/>
      <c r="H44" s="44">
        <f>SUM(H41:H41)</f>
        <v>0</v>
      </c>
      <c r="I44" s="44">
        <f>SUM(I41:I41)</f>
        <v>0</v>
      </c>
      <c r="J44" s="44">
        <f>SUM(J41:J41)</f>
        <v>0</v>
      </c>
      <c r="K44" s="44">
        <f>SUM(H44:J44)</f>
        <v>0</v>
      </c>
      <c r="L44" s="171"/>
    </row>
    <row r="45" spans="1:12" ht="54.75" customHeight="1">
      <c r="A45" s="187">
        <v>11</v>
      </c>
      <c r="B45" s="166" t="s">
        <v>203</v>
      </c>
      <c r="C45" s="39" t="s">
        <v>195</v>
      </c>
      <c r="D45" s="127" t="s">
        <v>196</v>
      </c>
      <c r="E45" s="127" t="s">
        <v>32</v>
      </c>
      <c r="F45" s="141" t="s">
        <v>226</v>
      </c>
      <c r="G45" s="127" t="s">
        <v>227</v>
      </c>
      <c r="H45" s="137">
        <v>8000</v>
      </c>
      <c r="I45" s="114">
        <v>0</v>
      </c>
      <c r="J45" s="142">
        <v>0</v>
      </c>
      <c r="K45" s="137">
        <f aca="true" t="shared" si="1" ref="K45:K85">SUM(H45:J45)</f>
        <v>8000</v>
      </c>
      <c r="L45" s="169" t="s">
        <v>205</v>
      </c>
    </row>
    <row r="46" spans="1:12" ht="21.75" customHeight="1" hidden="1">
      <c r="A46" s="198"/>
      <c r="B46" s="197"/>
      <c r="C46" s="39" t="s">
        <v>121</v>
      </c>
      <c r="D46" s="53" t="s">
        <v>31</v>
      </c>
      <c r="E46" s="53" t="s">
        <v>32</v>
      </c>
      <c r="F46" s="126" t="s">
        <v>216</v>
      </c>
      <c r="G46" s="53" t="s">
        <v>223</v>
      </c>
      <c r="H46" s="134">
        <v>0</v>
      </c>
      <c r="I46" s="44">
        <v>0</v>
      </c>
      <c r="J46" s="62">
        <v>0</v>
      </c>
      <c r="K46" s="134">
        <f t="shared" si="1"/>
        <v>0</v>
      </c>
      <c r="L46" s="220"/>
    </row>
    <row r="47" spans="1:12" ht="20.25" customHeight="1" hidden="1">
      <c r="A47" s="198"/>
      <c r="B47" s="197"/>
      <c r="C47" s="39" t="s">
        <v>121</v>
      </c>
      <c r="D47" s="53" t="s">
        <v>31</v>
      </c>
      <c r="E47" s="53" t="s">
        <v>32</v>
      </c>
      <c r="F47" s="126" t="s">
        <v>112</v>
      </c>
      <c r="G47" s="53" t="s">
        <v>104</v>
      </c>
      <c r="H47" s="134">
        <v>0</v>
      </c>
      <c r="I47" s="44">
        <v>0</v>
      </c>
      <c r="J47" s="62">
        <v>0</v>
      </c>
      <c r="K47" s="134">
        <f t="shared" si="1"/>
        <v>0</v>
      </c>
      <c r="L47" s="220"/>
    </row>
    <row r="48" spans="1:12" ht="20.25" customHeight="1" hidden="1">
      <c r="A48" s="198"/>
      <c r="B48" s="197"/>
      <c r="C48" s="39" t="s">
        <v>121</v>
      </c>
      <c r="D48" s="53" t="s">
        <v>31</v>
      </c>
      <c r="E48" s="53" t="s">
        <v>32</v>
      </c>
      <c r="F48" s="126" t="s">
        <v>112</v>
      </c>
      <c r="G48" s="53" t="s">
        <v>118</v>
      </c>
      <c r="H48" s="134">
        <v>0</v>
      </c>
      <c r="I48" s="44">
        <v>0</v>
      </c>
      <c r="J48" s="62">
        <v>0</v>
      </c>
      <c r="K48" s="134">
        <f>SUM(H48:J48)</f>
        <v>0</v>
      </c>
      <c r="L48" s="220"/>
    </row>
    <row r="49" spans="1:12" ht="21.75" customHeight="1" hidden="1">
      <c r="A49" s="198"/>
      <c r="B49" s="197"/>
      <c r="C49" s="78" t="s">
        <v>121</v>
      </c>
      <c r="D49" s="80" t="s">
        <v>31</v>
      </c>
      <c r="E49" s="21" t="s">
        <v>32</v>
      </c>
      <c r="F49" s="116" t="s">
        <v>201</v>
      </c>
      <c r="G49" s="80" t="s">
        <v>118</v>
      </c>
      <c r="H49" s="135"/>
      <c r="I49" s="117">
        <v>0</v>
      </c>
      <c r="J49" s="118">
        <v>0</v>
      </c>
      <c r="K49" s="135">
        <f t="shared" si="1"/>
        <v>0</v>
      </c>
      <c r="L49" s="220"/>
    </row>
    <row r="50" spans="1:12" ht="18.75" customHeight="1">
      <c r="A50" s="198"/>
      <c r="B50" s="197"/>
      <c r="C50" s="39" t="s">
        <v>195</v>
      </c>
      <c r="D50" s="53" t="s">
        <v>196</v>
      </c>
      <c r="E50" s="21" t="s">
        <v>32</v>
      </c>
      <c r="F50" s="119" t="s">
        <v>229</v>
      </c>
      <c r="G50" s="53" t="s">
        <v>104</v>
      </c>
      <c r="H50" s="137">
        <v>1500</v>
      </c>
      <c r="I50" s="44">
        <v>0</v>
      </c>
      <c r="J50" s="62">
        <v>0</v>
      </c>
      <c r="K50" s="134">
        <f t="shared" si="1"/>
        <v>1500</v>
      </c>
      <c r="L50" s="220"/>
    </row>
    <row r="51" spans="1:12" ht="16.5" customHeight="1">
      <c r="A51" s="198"/>
      <c r="B51" s="197"/>
      <c r="C51" s="39" t="s">
        <v>195</v>
      </c>
      <c r="D51" s="53" t="s">
        <v>196</v>
      </c>
      <c r="E51" s="21" t="s">
        <v>32</v>
      </c>
      <c r="F51" s="119" t="s">
        <v>230</v>
      </c>
      <c r="G51" s="53" t="s">
        <v>104</v>
      </c>
      <c r="H51" s="137">
        <v>938.272</v>
      </c>
      <c r="I51" s="44">
        <v>0</v>
      </c>
      <c r="J51" s="62">
        <v>0</v>
      </c>
      <c r="K51" s="134">
        <f t="shared" si="1"/>
        <v>938.272</v>
      </c>
      <c r="L51" s="220"/>
    </row>
    <row r="52" spans="1:12" ht="43.5" customHeight="1" hidden="1">
      <c r="A52" s="198"/>
      <c r="B52" s="197"/>
      <c r="C52" s="78" t="s">
        <v>121</v>
      </c>
      <c r="D52" s="53"/>
      <c r="E52" s="21"/>
      <c r="F52" s="124"/>
      <c r="G52" s="53"/>
      <c r="H52" s="134"/>
      <c r="I52" s="44"/>
      <c r="J52" s="62"/>
      <c r="K52" s="134"/>
      <c r="L52" s="121"/>
    </row>
    <row r="53" spans="1:12" ht="15.75">
      <c r="A53" s="198"/>
      <c r="B53" s="197"/>
      <c r="C53" s="78" t="s">
        <v>121</v>
      </c>
      <c r="D53" s="53" t="s">
        <v>31</v>
      </c>
      <c r="E53" s="21" t="s">
        <v>32</v>
      </c>
      <c r="F53" s="140" t="s">
        <v>202</v>
      </c>
      <c r="G53" s="127" t="s">
        <v>104</v>
      </c>
      <c r="H53" s="136">
        <v>130.311</v>
      </c>
      <c r="I53" s="114">
        <v>0</v>
      </c>
      <c r="J53" s="114">
        <v>0</v>
      </c>
      <c r="K53" s="137">
        <f>SUM(H53:J53)</f>
        <v>130.311</v>
      </c>
      <c r="L53" s="121"/>
    </row>
    <row r="54" spans="1:12" ht="15.75" hidden="1">
      <c r="A54" s="198"/>
      <c r="B54" s="197"/>
      <c r="C54" s="78" t="s">
        <v>121</v>
      </c>
      <c r="D54" s="53" t="s">
        <v>31</v>
      </c>
      <c r="E54" s="21" t="s">
        <v>32</v>
      </c>
      <c r="F54" s="139"/>
      <c r="G54" s="127" t="s">
        <v>31</v>
      </c>
      <c r="H54" s="136">
        <v>0</v>
      </c>
      <c r="I54" s="114">
        <v>0</v>
      </c>
      <c r="J54" s="114">
        <v>0</v>
      </c>
      <c r="K54" s="137">
        <f>SUM(H54:J54)</f>
        <v>0</v>
      </c>
      <c r="L54" s="121"/>
    </row>
    <row r="55" spans="1:12" ht="20.25" customHeight="1" hidden="1">
      <c r="A55" s="198"/>
      <c r="B55" s="197"/>
      <c r="C55" s="39" t="s">
        <v>121</v>
      </c>
      <c r="D55" s="53" t="s">
        <v>31</v>
      </c>
      <c r="E55" s="53" t="s">
        <v>32</v>
      </c>
      <c r="F55" s="126" t="s">
        <v>210</v>
      </c>
      <c r="G55" s="53" t="s">
        <v>104</v>
      </c>
      <c r="H55" s="134">
        <v>0</v>
      </c>
      <c r="I55" s="44">
        <v>0</v>
      </c>
      <c r="J55" s="62">
        <v>0</v>
      </c>
      <c r="K55" s="134">
        <f>SUM(H55:J55)</f>
        <v>0</v>
      </c>
      <c r="L55" s="121"/>
    </row>
    <row r="56" spans="1:12" ht="48.75" customHeight="1">
      <c r="A56" s="188"/>
      <c r="B56" s="167"/>
      <c r="C56" s="154" t="s">
        <v>102</v>
      </c>
      <c r="D56" s="155"/>
      <c r="E56" s="155"/>
      <c r="F56" s="155"/>
      <c r="G56" s="156"/>
      <c r="H56" s="44">
        <f>SUM(H45:H55)</f>
        <v>10568.583</v>
      </c>
      <c r="I56" s="44">
        <f>SUM(I45:I52)</f>
        <v>0</v>
      </c>
      <c r="J56" s="44">
        <f>SUM(J45:J47)</f>
        <v>0</v>
      </c>
      <c r="K56" s="44">
        <f>SUM(H56:J56)</f>
        <v>10568.583</v>
      </c>
      <c r="L56" s="120"/>
    </row>
    <row r="57" spans="1:12" ht="15.75" hidden="1">
      <c r="A57" s="123"/>
      <c r="B57" s="122"/>
      <c r="C57" s="39"/>
      <c r="D57" s="81"/>
      <c r="E57" s="81"/>
      <c r="F57" s="81"/>
      <c r="G57" s="81"/>
      <c r="H57" s="130"/>
      <c r="I57" s="130"/>
      <c r="J57" s="130"/>
      <c r="K57" s="130"/>
      <c r="L57" s="125"/>
    </row>
    <row r="58" spans="1:12" ht="18" customHeight="1" hidden="1">
      <c r="A58" s="187">
        <v>12</v>
      </c>
      <c r="B58" s="174" t="s">
        <v>208</v>
      </c>
      <c r="C58" s="174" t="s">
        <v>121</v>
      </c>
      <c r="D58" s="226" t="s">
        <v>31</v>
      </c>
      <c r="E58" s="226" t="s">
        <v>32</v>
      </c>
      <c r="F58" s="223" t="s">
        <v>206</v>
      </c>
      <c r="G58" s="127" t="s">
        <v>104</v>
      </c>
      <c r="H58" s="132">
        <v>0</v>
      </c>
      <c r="I58" s="129">
        <v>0</v>
      </c>
      <c r="J58" s="129">
        <v>0</v>
      </c>
      <c r="K58" s="129">
        <f t="shared" si="1"/>
        <v>0</v>
      </c>
      <c r="L58" s="169"/>
    </row>
    <row r="59" spans="1:12" ht="15.75" hidden="1">
      <c r="A59" s="198"/>
      <c r="B59" s="175"/>
      <c r="C59" s="175"/>
      <c r="D59" s="227"/>
      <c r="E59" s="227"/>
      <c r="F59" s="224"/>
      <c r="G59" s="127" t="s">
        <v>31</v>
      </c>
      <c r="H59" s="132">
        <v>0</v>
      </c>
      <c r="I59" s="129">
        <v>0</v>
      </c>
      <c r="J59" s="129">
        <v>0</v>
      </c>
      <c r="K59" s="129">
        <f t="shared" si="1"/>
        <v>0</v>
      </c>
      <c r="L59" s="170"/>
    </row>
    <row r="60" spans="1:12" ht="15.75" hidden="1">
      <c r="A60" s="198"/>
      <c r="B60" s="175"/>
      <c r="C60" s="175"/>
      <c r="D60" s="227"/>
      <c r="E60" s="227"/>
      <c r="F60" s="223" t="s">
        <v>209</v>
      </c>
      <c r="G60" s="127" t="s">
        <v>104</v>
      </c>
      <c r="H60" s="132">
        <v>0</v>
      </c>
      <c r="I60" s="129">
        <v>0</v>
      </c>
      <c r="J60" s="129">
        <v>0</v>
      </c>
      <c r="K60" s="129">
        <f t="shared" si="1"/>
        <v>0</v>
      </c>
      <c r="L60" s="170"/>
    </row>
    <row r="61" spans="1:12" ht="15.75" hidden="1">
      <c r="A61" s="198"/>
      <c r="B61" s="175"/>
      <c r="C61" s="175"/>
      <c r="D61" s="227"/>
      <c r="E61" s="227"/>
      <c r="F61" s="225"/>
      <c r="G61" s="226" t="s">
        <v>31</v>
      </c>
      <c r="H61" s="132">
        <v>0</v>
      </c>
      <c r="I61" s="129">
        <v>0</v>
      </c>
      <c r="J61" s="129">
        <v>0</v>
      </c>
      <c r="K61" s="129">
        <f t="shared" si="1"/>
        <v>0</v>
      </c>
      <c r="L61" s="170"/>
    </row>
    <row r="62" spans="1:12" ht="15.75" hidden="1">
      <c r="A62" s="198"/>
      <c r="B62" s="175"/>
      <c r="C62" s="175"/>
      <c r="D62" s="227"/>
      <c r="E62" s="227"/>
      <c r="F62" s="224"/>
      <c r="G62" s="228"/>
      <c r="H62" s="132">
        <v>0</v>
      </c>
      <c r="I62" s="129">
        <v>0</v>
      </c>
      <c r="J62" s="129">
        <v>0</v>
      </c>
      <c r="K62" s="129">
        <f t="shared" si="1"/>
        <v>0</v>
      </c>
      <c r="L62" s="170"/>
    </row>
    <row r="63" spans="1:12" ht="15.75" hidden="1">
      <c r="A63" s="198"/>
      <c r="B63" s="175"/>
      <c r="C63" s="175"/>
      <c r="D63" s="227"/>
      <c r="E63" s="227"/>
      <c r="F63" s="223" t="s">
        <v>202</v>
      </c>
      <c r="G63" s="131" t="s">
        <v>104</v>
      </c>
      <c r="H63" s="128"/>
      <c r="I63" s="129">
        <v>0</v>
      </c>
      <c r="J63" s="129">
        <v>0</v>
      </c>
      <c r="K63" s="129">
        <f t="shared" si="1"/>
        <v>0</v>
      </c>
      <c r="L63" s="170"/>
    </row>
    <row r="64" spans="1:12" ht="15.75" hidden="1">
      <c r="A64" s="198"/>
      <c r="B64" s="175"/>
      <c r="C64" s="175"/>
      <c r="D64" s="227"/>
      <c r="E64" s="227"/>
      <c r="F64" s="224"/>
      <c r="G64" s="131" t="s">
        <v>31</v>
      </c>
      <c r="H64" s="128"/>
      <c r="I64" s="129">
        <v>0</v>
      </c>
      <c r="J64" s="129">
        <v>0</v>
      </c>
      <c r="K64" s="129">
        <f t="shared" si="1"/>
        <v>0</v>
      </c>
      <c r="L64" s="170"/>
    </row>
    <row r="65" spans="1:12" ht="15.75" hidden="1">
      <c r="A65" s="198"/>
      <c r="B65" s="175"/>
      <c r="C65" s="175"/>
      <c r="D65" s="227"/>
      <c r="E65" s="227"/>
      <c r="F65" s="119" t="s">
        <v>210</v>
      </c>
      <c r="G65" s="127" t="s">
        <v>104</v>
      </c>
      <c r="H65" s="128"/>
      <c r="I65" s="129">
        <v>0</v>
      </c>
      <c r="J65" s="129">
        <v>0</v>
      </c>
      <c r="K65" s="129">
        <f t="shared" si="1"/>
        <v>0</v>
      </c>
      <c r="L65" s="170"/>
    </row>
    <row r="66" spans="1:12" ht="15.75" hidden="1">
      <c r="A66" s="198"/>
      <c r="B66" s="175"/>
      <c r="C66" s="175"/>
      <c r="D66" s="227"/>
      <c r="E66" s="227"/>
      <c r="F66" s="223" t="s">
        <v>202</v>
      </c>
      <c r="G66" s="127" t="s">
        <v>104</v>
      </c>
      <c r="H66" s="132"/>
      <c r="I66" s="129">
        <v>0</v>
      </c>
      <c r="J66" s="129">
        <v>0</v>
      </c>
      <c r="K66" s="129">
        <f t="shared" si="1"/>
        <v>0</v>
      </c>
      <c r="L66" s="170"/>
    </row>
    <row r="67" spans="1:12" ht="15.75" hidden="1">
      <c r="A67" s="198"/>
      <c r="B67" s="175"/>
      <c r="C67" s="176"/>
      <c r="D67" s="228"/>
      <c r="E67" s="228"/>
      <c r="F67" s="224"/>
      <c r="G67" s="127" t="s">
        <v>31</v>
      </c>
      <c r="H67" s="132"/>
      <c r="I67" s="129">
        <v>0</v>
      </c>
      <c r="J67" s="129">
        <v>0</v>
      </c>
      <c r="K67" s="129">
        <f t="shared" si="1"/>
        <v>0</v>
      </c>
      <c r="L67" s="170"/>
    </row>
    <row r="68" spans="1:12" ht="15.75" hidden="1">
      <c r="A68" s="188"/>
      <c r="B68" s="176"/>
      <c r="C68" s="229" t="s">
        <v>103</v>
      </c>
      <c r="D68" s="230"/>
      <c r="E68" s="230"/>
      <c r="F68" s="230"/>
      <c r="G68" s="231"/>
      <c r="H68" s="132">
        <f>SUM(H58:H67)</f>
        <v>0</v>
      </c>
      <c r="I68" s="128">
        <f>SUM(I58:I67)</f>
        <v>0</v>
      </c>
      <c r="J68" s="128">
        <f>SUM(J58:J67)</f>
        <v>0</v>
      </c>
      <c r="K68" s="128">
        <f>SUM(K58:K67)</f>
        <v>0</v>
      </c>
      <c r="L68" s="171"/>
    </row>
    <row r="69" spans="1:12" s="37" customFormat="1" ht="31.5">
      <c r="A69" s="59">
        <v>13</v>
      </c>
      <c r="B69" s="52" t="s">
        <v>156</v>
      </c>
      <c r="C69" s="49" t="s">
        <v>24</v>
      </c>
      <c r="D69" s="50" t="s">
        <v>24</v>
      </c>
      <c r="E69" s="50" t="s">
        <v>24</v>
      </c>
      <c r="F69" s="50" t="s">
        <v>24</v>
      </c>
      <c r="G69" s="50" t="s">
        <v>24</v>
      </c>
      <c r="H69" s="65">
        <f>H85+H76</f>
        <v>77433.675</v>
      </c>
      <c r="I69" s="65">
        <f>I85+I76</f>
        <v>68230.228</v>
      </c>
      <c r="J69" s="64">
        <f>I69</f>
        <v>68230.228</v>
      </c>
      <c r="K69" s="65">
        <f t="shared" si="1"/>
        <v>213894.131</v>
      </c>
      <c r="L69" s="51" t="s">
        <v>24</v>
      </c>
    </row>
    <row r="70" spans="1:12" ht="15.75" customHeight="1">
      <c r="A70" s="187">
        <v>14</v>
      </c>
      <c r="B70" s="189" t="s">
        <v>105</v>
      </c>
      <c r="C70" s="174" t="s">
        <v>121</v>
      </c>
      <c r="D70" s="160" t="s">
        <v>31</v>
      </c>
      <c r="E70" s="160" t="s">
        <v>54</v>
      </c>
      <c r="F70" s="163" t="s">
        <v>158</v>
      </c>
      <c r="G70" s="53" t="s">
        <v>52</v>
      </c>
      <c r="H70" s="44">
        <v>2651.162</v>
      </c>
      <c r="I70" s="44">
        <v>2651.162</v>
      </c>
      <c r="J70" s="44">
        <v>2651.162</v>
      </c>
      <c r="K70" s="44">
        <f t="shared" si="1"/>
        <v>7953.485999999999</v>
      </c>
      <c r="L70" s="168" t="s">
        <v>106</v>
      </c>
    </row>
    <row r="71" spans="1:12" ht="15.75">
      <c r="A71" s="198"/>
      <c r="B71" s="189"/>
      <c r="C71" s="175"/>
      <c r="D71" s="161"/>
      <c r="E71" s="161"/>
      <c r="F71" s="164"/>
      <c r="G71" s="53" t="s">
        <v>107</v>
      </c>
      <c r="H71" s="44">
        <v>305</v>
      </c>
      <c r="I71" s="44">
        <v>305</v>
      </c>
      <c r="J71" s="44">
        <v>305</v>
      </c>
      <c r="K71" s="44">
        <f t="shared" si="1"/>
        <v>915</v>
      </c>
      <c r="L71" s="168"/>
    </row>
    <row r="72" spans="1:12" ht="15.75" customHeight="1">
      <c r="A72" s="198"/>
      <c r="B72" s="189"/>
      <c r="C72" s="175"/>
      <c r="D72" s="161"/>
      <c r="E72" s="161"/>
      <c r="F72" s="164"/>
      <c r="G72" s="53" t="s">
        <v>83</v>
      </c>
      <c r="H72" s="44">
        <v>800.651</v>
      </c>
      <c r="I72" s="44">
        <v>800.651</v>
      </c>
      <c r="J72" s="44">
        <v>800.651</v>
      </c>
      <c r="K72" s="44">
        <f t="shared" si="1"/>
        <v>2401.953</v>
      </c>
      <c r="L72" s="168"/>
    </row>
    <row r="73" spans="1:12" ht="15.75">
      <c r="A73" s="198"/>
      <c r="B73" s="189"/>
      <c r="C73" s="175"/>
      <c r="D73" s="161"/>
      <c r="E73" s="161"/>
      <c r="F73" s="164"/>
      <c r="G73" s="53" t="s">
        <v>31</v>
      </c>
      <c r="H73" s="44">
        <v>771.43</v>
      </c>
      <c r="I73" s="44">
        <v>771.43</v>
      </c>
      <c r="J73" s="44">
        <v>771.43</v>
      </c>
      <c r="K73" s="44">
        <f t="shared" si="1"/>
        <v>2314.29</v>
      </c>
      <c r="L73" s="168"/>
    </row>
    <row r="74" spans="1:12" ht="15.75">
      <c r="A74" s="198"/>
      <c r="B74" s="189"/>
      <c r="C74" s="175"/>
      <c r="D74" s="161"/>
      <c r="E74" s="161"/>
      <c r="F74" s="164"/>
      <c r="G74" s="53" t="s">
        <v>35</v>
      </c>
      <c r="H74" s="44">
        <v>10</v>
      </c>
      <c r="I74" s="44">
        <v>10</v>
      </c>
      <c r="J74" s="44">
        <v>10</v>
      </c>
      <c r="K74" s="44">
        <f t="shared" si="1"/>
        <v>30</v>
      </c>
      <c r="L74" s="168"/>
    </row>
    <row r="75" spans="1:12" ht="15.75" hidden="1">
      <c r="A75" s="198"/>
      <c r="B75" s="189"/>
      <c r="C75" s="176"/>
      <c r="D75" s="162"/>
      <c r="E75" s="162"/>
      <c r="F75" s="165"/>
      <c r="G75" s="53" t="s">
        <v>217</v>
      </c>
      <c r="H75" s="44">
        <v>0</v>
      </c>
      <c r="I75" s="44">
        <v>0</v>
      </c>
      <c r="J75" s="44">
        <v>0</v>
      </c>
      <c r="K75" s="44">
        <f>SUM(H75:J75)</f>
        <v>0</v>
      </c>
      <c r="L75" s="168"/>
    </row>
    <row r="76" spans="1:12" ht="15.75">
      <c r="A76" s="188"/>
      <c r="B76" s="189"/>
      <c r="C76" s="179" t="s">
        <v>108</v>
      </c>
      <c r="D76" s="179"/>
      <c r="E76" s="179"/>
      <c r="F76" s="179"/>
      <c r="G76" s="179"/>
      <c r="H76" s="44">
        <f>SUM(H70:H75)</f>
        <v>4538.2429999999995</v>
      </c>
      <c r="I76" s="44">
        <f>SUM(I70:I75)</f>
        <v>4538.2429999999995</v>
      </c>
      <c r="J76" s="44">
        <f>SUM(J70:J75)</f>
        <v>4538.2429999999995</v>
      </c>
      <c r="K76" s="44">
        <f>SUM(H76:J76)</f>
        <v>13614.729</v>
      </c>
      <c r="L76" s="168"/>
    </row>
    <row r="77" spans="1:12" ht="15.75">
      <c r="A77" s="187">
        <v>15</v>
      </c>
      <c r="B77" s="189" t="s">
        <v>109</v>
      </c>
      <c r="C77" s="174" t="s">
        <v>121</v>
      </c>
      <c r="D77" s="160" t="s">
        <v>31</v>
      </c>
      <c r="E77" s="160" t="s">
        <v>54</v>
      </c>
      <c r="F77" s="163" t="s">
        <v>152</v>
      </c>
      <c r="G77" s="53" t="s">
        <v>33</v>
      </c>
      <c r="H77" s="44">
        <f>5472.221+39396.813</f>
        <v>44869.034</v>
      </c>
      <c r="I77" s="44">
        <v>44869.034</v>
      </c>
      <c r="J77" s="44">
        <v>44869.034</v>
      </c>
      <c r="K77" s="44">
        <f t="shared" si="1"/>
        <v>134607.102</v>
      </c>
      <c r="L77" s="168"/>
    </row>
    <row r="78" spans="1:12" ht="15.75">
      <c r="A78" s="198"/>
      <c r="B78" s="189"/>
      <c r="C78" s="175"/>
      <c r="D78" s="161"/>
      <c r="E78" s="161"/>
      <c r="F78" s="164"/>
      <c r="G78" s="53" t="s">
        <v>34</v>
      </c>
      <c r="H78" s="44">
        <f>342.055+1614.262</f>
        <v>1956.317</v>
      </c>
      <c r="I78" s="44">
        <v>1956.317</v>
      </c>
      <c r="J78" s="44">
        <v>1956.317</v>
      </c>
      <c r="K78" s="44">
        <f t="shared" si="1"/>
        <v>5868.951</v>
      </c>
      <c r="L78" s="168"/>
    </row>
    <row r="79" spans="1:12" ht="15.75">
      <c r="A79" s="198"/>
      <c r="B79" s="189"/>
      <c r="C79" s="175"/>
      <c r="D79" s="161"/>
      <c r="E79" s="161"/>
      <c r="F79" s="164"/>
      <c r="G79" s="53" t="s">
        <v>82</v>
      </c>
      <c r="H79" s="44">
        <f>1652.611+11897.837</f>
        <v>13550.448</v>
      </c>
      <c r="I79" s="44">
        <v>13550.448</v>
      </c>
      <c r="J79" s="44">
        <v>13550.448</v>
      </c>
      <c r="K79" s="44">
        <f t="shared" si="1"/>
        <v>40651.344</v>
      </c>
      <c r="L79" s="168"/>
    </row>
    <row r="80" spans="1:12" ht="15.75">
      <c r="A80" s="198"/>
      <c r="B80" s="189"/>
      <c r="C80" s="175"/>
      <c r="D80" s="161"/>
      <c r="E80" s="161"/>
      <c r="F80" s="164"/>
      <c r="G80" s="53" t="s">
        <v>31</v>
      </c>
      <c r="H80" s="44">
        <f>361.8+317.226</f>
        <v>679.0260000000001</v>
      </c>
      <c r="I80" s="44">
        <v>679.026</v>
      </c>
      <c r="J80" s="44">
        <v>679.026</v>
      </c>
      <c r="K80" s="44">
        <f t="shared" si="1"/>
        <v>2037.078</v>
      </c>
      <c r="L80" s="168"/>
    </row>
    <row r="81" spans="1:12" ht="15.75">
      <c r="A81" s="198"/>
      <c r="B81" s="189"/>
      <c r="C81" s="175"/>
      <c r="D81" s="162"/>
      <c r="E81" s="162"/>
      <c r="F81" s="165"/>
      <c r="G81" s="53" t="s">
        <v>196</v>
      </c>
      <c r="H81" s="44">
        <v>2637.16</v>
      </c>
      <c r="I81" s="44">
        <v>2637.16</v>
      </c>
      <c r="J81" s="44">
        <v>2637.16</v>
      </c>
      <c r="K81" s="44">
        <f t="shared" si="1"/>
        <v>7911.48</v>
      </c>
      <c r="L81" s="168"/>
    </row>
    <row r="82" spans="1:12" ht="15.75">
      <c r="A82" s="198"/>
      <c r="B82" s="189"/>
      <c r="C82" s="175"/>
      <c r="D82" s="160" t="s">
        <v>31</v>
      </c>
      <c r="E82" s="160" t="s">
        <v>32</v>
      </c>
      <c r="F82" s="160" t="s">
        <v>218</v>
      </c>
      <c r="G82" s="53" t="s">
        <v>33</v>
      </c>
      <c r="H82" s="44">
        <v>6916.626</v>
      </c>
      <c r="I82" s="44">
        <v>0</v>
      </c>
      <c r="J82" s="44">
        <v>0</v>
      </c>
      <c r="K82" s="44">
        <f t="shared" si="1"/>
        <v>6916.626</v>
      </c>
      <c r="L82" s="168"/>
    </row>
    <row r="83" spans="1:12" ht="15.75">
      <c r="A83" s="198"/>
      <c r="B83" s="189"/>
      <c r="C83" s="175"/>
      <c r="D83" s="161"/>
      <c r="E83" s="161"/>
      <c r="F83" s="161"/>
      <c r="G83" s="53" t="s">
        <v>34</v>
      </c>
      <c r="H83" s="44">
        <v>198</v>
      </c>
      <c r="I83" s="44">
        <v>0</v>
      </c>
      <c r="J83" s="44">
        <v>0</v>
      </c>
      <c r="K83" s="44">
        <f t="shared" si="1"/>
        <v>198</v>
      </c>
      <c r="L83" s="168"/>
    </row>
    <row r="84" spans="1:12" ht="15.75">
      <c r="A84" s="198"/>
      <c r="B84" s="189"/>
      <c r="C84" s="176"/>
      <c r="D84" s="162"/>
      <c r="E84" s="162"/>
      <c r="F84" s="162"/>
      <c r="G84" s="53" t="s">
        <v>82</v>
      </c>
      <c r="H84" s="44">
        <v>2088.821</v>
      </c>
      <c r="I84" s="44">
        <v>0</v>
      </c>
      <c r="J84" s="44">
        <v>0</v>
      </c>
      <c r="K84" s="44">
        <f>SUM(H84:J84)</f>
        <v>2088.821</v>
      </c>
      <c r="L84" s="168"/>
    </row>
    <row r="85" spans="1:12" ht="15.75">
      <c r="A85" s="188"/>
      <c r="B85" s="189"/>
      <c r="C85" s="179" t="s">
        <v>110</v>
      </c>
      <c r="D85" s="179"/>
      <c r="E85" s="179"/>
      <c r="F85" s="179"/>
      <c r="G85" s="179"/>
      <c r="H85" s="44">
        <f>SUM(H77:H84)</f>
        <v>72895.432</v>
      </c>
      <c r="I85" s="44">
        <f>SUM(I77:I84)</f>
        <v>63691.985</v>
      </c>
      <c r="J85" s="44">
        <f>SUM(J77:J84)</f>
        <v>63691.985</v>
      </c>
      <c r="K85" s="44">
        <f t="shared" si="1"/>
        <v>200279.402</v>
      </c>
      <c r="L85" s="168"/>
    </row>
    <row r="86" spans="1:12" ht="15.75">
      <c r="A86" s="89">
        <v>16</v>
      </c>
      <c r="B86" s="18" t="s">
        <v>140</v>
      </c>
      <c r="C86" s="38" t="s">
        <v>24</v>
      </c>
      <c r="D86" s="88" t="s">
        <v>24</v>
      </c>
      <c r="E86" s="88" t="s">
        <v>24</v>
      </c>
      <c r="F86" s="88" t="s">
        <v>24</v>
      </c>
      <c r="G86" s="88" t="s">
        <v>24</v>
      </c>
      <c r="H86" s="96">
        <f>H13</f>
        <v>141338.594</v>
      </c>
      <c r="I86" s="96">
        <f>I13</f>
        <v>121316.56400000001</v>
      </c>
      <c r="J86" s="96">
        <f>J13</f>
        <v>121316.56400000001</v>
      </c>
      <c r="K86" s="97">
        <f>SUM(H86:J86)</f>
        <v>383971.72200000007</v>
      </c>
      <c r="L86" s="51" t="s">
        <v>24</v>
      </c>
    </row>
    <row r="87" spans="1:12" ht="15.75">
      <c r="A87" s="187">
        <f>A86+1</f>
        <v>17</v>
      </c>
      <c r="B87" s="166" t="s">
        <v>141</v>
      </c>
      <c r="C87" s="39" t="s">
        <v>195</v>
      </c>
      <c r="D87" s="53" t="s">
        <v>24</v>
      </c>
      <c r="E87" s="53" t="s">
        <v>24</v>
      </c>
      <c r="F87" s="53" t="s">
        <v>24</v>
      </c>
      <c r="G87" s="53" t="s">
        <v>24</v>
      </c>
      <c r="H87" s="44">
        <f>H50+H51+H45</f>
        <v>10438.272</v>
      </c>
      <c r="I87" s="44">
        <f>I45</f>
        <v>0</v>
      </c>
      <c r="J87" s="44">
        <f>J45</f>
        <v>0</v>
      </c>
      <c r="K87" s="44">
        <f>SUM(H87:J87)</f>
        <v>10438.272</v>
      </c>
      <c r="L87" s="39" t="s">
        <v>24</v>
      </c>
    </row>
    <row r="88" spans="1:12" ht="15.75">
      <c r="A88" s="188"/>
      <c r="B88" s="167"/>
      <c r="C88" s="39" t="s">
        <v>121</v>
      </c>
      <c r="D88" s="53" t="s">
        <v>24</v>
      </c>
      <c r="E88" s="53" t="s">
        <v>24</v>
      </c>
      <c r="F88" s="53" t="s">
        <v>24</v>
      </c>
      <c r="G88" s="53" t="s">
        <v>24</v>
      </c>
      <c r="H88" s="44">
        <f>H86-H87</f>
        <v>130900.32200000001</v>
      </c>
      <c r="I88" s="44">
        <f>I86-I87</f>
        <v>121316.56400000001</v>
      </c>
      <c r="J88" s="44">
        <f>J86-J87</f>
        <v>121316.56400000001</v>
      </c>
      <c r="K88" s="44">
        <f>SUM(H88:J88)</f>
        <v>373533.45000000007</v>
      </c>
      <c r="L88" s="39" t="s">
        <v>24</v>
      </c>
    </row>
    <row r="89" spans="2:12" ht="15.75">
      <c r="B89" s="12"/>
      <c r="C89" s="9"/>
      <c r="D89" s="22"/>
      <c r="E89" s="22"/>
      <c r="F89" s="24"/>
      <c r="G89" s="24"/>
      <c r="H89" s="24"/>
      <c r="I89" s="24"/>
      <c r="J89" s="24"/>
      <c r="K89" s="24"/>
      <c r="L89" s="24"/>
    </row>
    <row r="90" spans="2:12" ht="15.75">
      <c r="B90" s="3"/>
      <c r="C90" s="3"/>
      <c r="D90" s="25"/>
      <c r="E90" s="24"/>
      <c r="F90" s="24"/>
      <c r="G90" s="24"/>
      <c r="H90" s="24"/>
      <c r="I90" s="24"/>
      <c r="J90" s="24"/>
      <c r="K90" s="24"/>
      <c r="L90" s="24"/>
    </row>
    <row r="91" spans="2:12" ht="15.75">
      <c r="B91" s="5"/>
      <c r="C91" s="8"/>
      <c r="D91" s="26"/>
      <c r="E91" s="26"/>
      <c r="F91" s="26"/>
      <c r="G91" s="26"/>
      <c r="H91" s="100"/>
      <c r="I91" s="100"/>
      <c r="J91" s="100"/>
      <c r="K91" s="31"/>
      <c r="L91" s="9"/>
    </row>
    <row r="92" spans="2:12" ht="15.75">
      <c r="B92" s="173"/>
      <c r="C92" s="173"/>
      <c r="D92" s="173"/>
      <c r="E92" s="24"/>
      <c r="F92" s="24"/>
      <c r="G92" s="24"/>
      <c r="H92" s="111"/>
      <c r="I92" s="111"/>
      <c r="J92" s="111"/>
      <c r="K92" s="30"/>
      <c r="L92" s="4"/>
    </row>
    <row r="93" spans="2:12" ht="15.75">
      <c r="B93" s="173"/>
      <c r="C93" s="173"/>
      <c r="D93" s="173"/>
      <c r="E93" s="24"/>
      <c r="F93" s="24"/>
      <c r="G93" s="24"/>
      <c r="H93" s="111"/>
      <c r="I93" s="111"/>
      <c r="J93" s="111"/>
      <c r="K93" s="30"/>
      <c r="L93" s="4"/>
    </row>
    <row r="94" spans="2:12" ht="15.75">
      <c r="B94" s="173"/>
      <c r="C94" s="173"/>
      <c r="D94" s="173"/>
      <c r="E94" s="24"/>
      <c r="F94" s="24"/>
      <c r="G94" s="24"/>
      <c r="H94" s="209"/>
      <c r="I94" s="209"/>
      <c r="J94" s="32"/>
      <c r="K94" s="30"/>
      <c r="L94" s="4"/>
    </row>
    <row r="95" spans="2:12" ht="15.75">
      <c r="B95" s="4"/>
      <c r="C95" s="4"/>
      <c r="D95" s="19"/>
      <c r="E95" s="19"/>
      <c r="F95" s="19"/>
      <c r="G95" s="19"/>
      <c r="H95" s="46"/>
      <c r="I95" s="46"/>
      <c r="J95" s="46"/>
      <c r="K95" s="30"/>
      <c r="L95" s="4"/>
    </row>
    <row r="96" spans="2:12" ht="15.75">
      <c r="B96" s="4"/>
      <c r="C96" s="4"/>
      <c r="D96" s="19"/>
      <c r="E96" s="19"/>
      <c r="F96" s="19"/>
      <c r="G96" s="19"/>
      <c r="H96" s="46"/>
      <c r="I96" s="46"/>
      <c r="J96" s="46"/>
      <c r="K96" s="30"/>
      <c r="L96" s="4"/>
    </row>
    <row r="97" spans="2:12" ht="15.75">
      <c r="B97" s="4"/>
      <c r="C97" s="4"/>
      <c r="D97" s="19"/>
      <c r="E97" s="19"/>
      <c r="F97" s="19"/>
      <c r="G97" s="19"/>
      <c r="H97" s="46"/>
      <c r="I97" s="46"/>
      <c r="J97" s="46"/>
      <c r="K97" s="30"/>
      <c r="L97" s="4"/>
    </row>
    <row r="98" spans="2:12" ht="15.75">
      <c r="B98" s="4"/>
      <c r="C98" s="4"/>
      <c r="D98" s="19"/>
      <c r="E98" s="19"/>
      <c r="F98" s="19"/>
      <c r="G98" s="19"/>
      <c r="H98" s="46"/>
      <c r="I98" s="46"/>
      <c r="J98" s="46"/>
      <c r="K98" s="30"/>
      <c r="L98" s="4"/>
    </row>
    <row r="99" spans="2:12" ht="15.75">
      <c r="B99" s="4"/>
      <c r="C99" s="4"/>
      <c r="D99" s="19"/>
      <c r="E99" s="19"/>
      <c r="F99" s="19"/>
      <c r="G99" s="19"/>
      <c r="H99" s="46"/>
      <c r="I99" s="46"/>
      <c r="J99" s="46"/>
      <c r="K99" s="30"/>
      <c r="L99" s="4"/>
    </row>
    <row r="100" spans="2:12" ht="15.75">
      <c r="B100" s="4"/>
      <c r="C100" s="4"/>
      <c r="D100" s="19"/>
      <c r="E100" s="19"/>
      <c r="F100" s="19"/>
      <c r="G100" s="19"/>
      <c r="H100" s="46"/>
      <c r="I100" s="46"/>
      <c r="J100" s="46"/>
      <c r="K100" s="30"/>
      <c r="L100" s="4"/>
    </row>
    <row r="101" spans="2:12" ht="15.75">
      <c r="B101" s="4"/>
      <c r="C101" s="4"/>
      <c r="D101" s="19"/>
      <c r="E101" s="19"/>
      <c r="F101" s="19"/>
      <c r="G101" s="19"/>
      <c r="H101" s="46"/>
      <c r="I101" s="46"/>
      <c r="J101" s="46"/>
      <c r="K101" s="30"/>
      <c r="L101" s="4"/>
    </row>
    <row r="102" spans="2:12" ht="15.75">
      <c r="B102" s="4"/>
      <c r="C102" s="4"/>
      <c r="D102" s="19"/>
      <c r="E102" s="19"/>
      <c r="F102" s="19"/>
      <c r="G102" s="19"/>
      <c r="H102" s="46"/>
      <c r="I102" s="46"/>
      <c r="J102" s="46"/>
      <c r="K102" s="30"/>
      <c r="L102" s="4"/>
    </row>
    <row r="103" spans="2:12" ht="15.75">
      <c r="B103" s="4"/>
      <c r="C103" s="4"/>
      <c r="D103" s="19"/>
      <c r="E103" s="19"/>
      <c r="F103" s="19"/>
      <c r="G103" s="19"/>
      <c r="H103" s="46"/>
      <c r="I103" s="46"/>
      <c r="J103" s="46"/>
      <c r="K103" s="30"/>
      <c r="L103" s="4"/>
    </row>
    <row r="104" spans="2:12" ht="15.75">
      <c r="B104" s="4"/>
      <c r="C104" s="4"/>
      <c r="D104" s="19"/>
      <c r="E104" s="19"/>
      <c r="F104" s="19"/>
      <c r="G104" s="19"/>
      <c r="H104" s="46"/>
      <c r="I104" s="46"/>
      <c r="J104" s="46"/>
      <c r="K104" s="30"/>
      <c r="L104" s="4"/>
    </row>
  </sheetData>
  <sheetProtection/>
  <mergeCells count="98">
    <mergeCell ref="C77:C84"/>
    <mergeCell ref="D82:D84"/>
    <mergeCell ref="E82:E84"/>
    <mergeCell ref="F82:F84"/>
    <mergeCell ref="L58:L68"/>
    <mergeCell ref="G61:G62"/>
    <mergeCell ref="C68:G68"/>
    <mergeCell ref="B58:B68"/>
    <mergeCell ref="C58:C67"/>
    <mergeCell ref="D58:D67"/>
    <mergeCell ref="E58:E67"/>
    <mergeCell ref="F66:F67"/>
    <mergeCell ref="F63:F64"/>
    <mergeCell ref="A58:A68"/>
    <mergeCell ref="F58:F59"/>
    <mergeCell ref="F60:F62"/>
    <mergeCell ref="A11:A12"/>
    <mergeCell ref="B11:B12"/>
    <mergeCell ref="C11:C12"/>
    <mergeCell ref="D11:G11"/>
    <mergeCell ref="A15:A21"/>
    <mergeCell ref="A27:A31"/>
    <mergeCell ref="B27:B31"/>
    <mergeCell ref="H11:K11"/>
    <mergeCell ref="L11:L12"/>
    <mergeCell ref="B15:B21"/>
    <mergeCell ref="C15:C20"/>
    <mergeCell ref="D15:D20"/>
    <mergeCell ref="E15:E20"/>
    <mergeCell ref="F15:F20"/>
    <mergeCell ref="L15:L23"/>
    <mergeCell ref="C21:G21"/>
    <mergeCell ref="I6:L6"/>
    <mergeCell ref="B9:L9"/>
    <mergeCell ref="I7:L7"/>
    <mergeCell ref="A22:A23"/>
    <mergeCell ref="C23:G23"/>
    <mergeCell ref="A24:A25"/>
    <mergeCell ref="B24:B25"/>
    <mergeCell ref="L24:L25"/>
    <mergeCell ref="C25:G25"/>
    <mergeCell ref="B22:B23"/>
    <mergeCell ref="D27:D28"/>
    <mergeCell ref="L27:L31"/>
    <mergeCell ref="C31:G31"/>
    <mergeCell ref="F27:F28"/>
    <mergeCell ref="E27:E28"/>
    <mergeCell ref="C29:C30"/>
    <mergeCell ref="D29:D30"/>
    <mergeCell ref="E29:E30"/>
    <mergeCell ref="F29:F30"/>
    <mergeCell ref="C27:C28"/>
    <mergeCell ref="B33:B34"/>
    <mergeCell ref="L33:L34"/>
    <mergeCell ref="C34:G34"/>
    <mergeCell ref="A45:A56"/>
    <mergeCell ref="B45:B56"/>
    <mergeCell ref="C56:G56"/>
    <mergeCell ref="C40:G40"/>
    <mergeCell ref="A41:A44"/>
    <mergeCell ref="A33:A34"/>
    <mergeCell ref="G41:G43"/>
    <mergeCell ref="A87:A88"/>
    <mergeCell ref="A70:A76"/>
    <mergeCell ref="B70:B76"/>
    <mergeCell ref="A77:A85"/>
    <mergeCell ref="C85:G85"/>
    <mergeCell ref="D77:D81"/>
    <mergeCell ref="E77:E81"/>
    <mergeCell ref="F77:F81"/>
    <mergeCell ref="C70:C75"/>
    <mergeCell ref="D70:D75"/>
    <mergeCell ref="B93:D93"/>
    <mergeCell ref="B94:D94"/>
    <mergeCell ref="H94:I94"/>
    <mergeCell ref="L70:L85"/>
    <mergeCell ref="C76:G76"/>
    <mergeCell ref="B77:B85"/>
    <mergeCell ref="B92:D92"/>
    <mergeCell ref="B87:B88"/>
    <mergeCell ref="E70:E75"/>
    <mergeCell ref="F70:F75"/>
    <mergeCell ref="F41:F43"/>
    <mergeCell ref="E41:E43"/>
    <mergeCell ref="D41:D43"/>
    <mergeCell ref="C41:C43"/>
    <mergeCell ref="L45:L51"/>
    <mergeCell ref="C36:C39"/>
    <mergeCell ref="I2:L2"/>
    <mergeCell ref="I3:L3"/>
    <mergeCell ref="A36:A40"/>
    <mergeCell ref="L41:L44"/>
    <mergeCell ref="G36:G39"/>
    <mergeCell ref="F36:F39"/>
    <mergeCell ref="E36:E39"/>
    <mergeCell ref="D36:D39"/>
    <mergeCell ref="L36:L40"/>
    <mergeCell ref="C44:G44"/>
  </mergeCells>
  <printOptions/>
  <pageMargins left="1.1811023622047245" right="0.2362204724409449" top="0.35433070866141736" bottom="0.7480314960629921" header="0.31496062992125984" footer="0.31496062992125984"/>
  <pageSetup fitToHeight="0" fitToWidth="1" horizontalDpi="600" verticalDpi="600" orientation="portrait" paperSize="9" scale="38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view="pageBreakPreview" zoomScale="75" zoomScaleSheetLayoutView="75" zoomScalePageLayoutView="0" workbookViewId="0" topLeftCell="A1">
      <selection activeCell="I4" sqref="I4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1" customWidth="1"/>
    <col min="12" max="16384" width="17.7109375" style="4" customWidth="1"/>
  </cols>
  <sheetData>
    <row r="1" ht="15.75">
      <c r="E1" s="19" t="s">
        <v>240</v>
      </c>
    </row>
    <row r="2" spans="8:11" ht="18.75">
      <c r="H2" s="150" t="s">
        <v>204</v>
      </c>
      <c r="I2" s="150"/>
      <c r="J2" s="150"/>
      <c r="K2" s="150"/>
    </row>
    <row r="3" spans="8:11" ht="18.75">
      <c r="H3" s="151" t="s">
        <v>233</v>
      </c>
      <c r="I3" s="151"/>
      <c r="J3" s="151"/>
      <c r="K3" s="151"/>
    </row>
    <row r="4" spans="8:11" ht="18.75">
      <c r="H4" s="144" t="s">
        <v>241</v>
      </c>
      <c r="I4" s="144" t="s">
        <v>242</v>
      </c>
      <c r="J4" s="144"/>
      <c r="K4" s="144"/>
    </row>
    <row r="5" spans="8:11" ht="18.75">
      <c r="H5" s="145"/>
      <c r="I5" s="145"/>
      <c r="J5" s="145"/>
      <c r="K5" s="145"/>
    </row>
    <row r="6" spans="6:11" ht="24.75" customHeight="1">
      <c r="F6" s="23"/>
      <c r="G6" s="23"/>
      <c r="H6" s="232" t="s">
        <v>204</v>
      </c>
      <c r="I6" s="232"/>
      <c r="J6" s="232"/>
      <c r="K6" s="232"/>
    </row>
    <row r="7" spans="6:11" ht="48" customHeight="1">
      <c r="F7" s="23"/>
      <c r="G7" s="23"/>
      <c r="H7" s="232" t="s">
        <v>173</v>
      </c>
      <c r="I7" s="232"/>
      <c r="J7" s="232"/>
      <c r="K7" s="232"/>
    </row>
    <row r="8" spans="6:11" ht="15.75" customHeight="1">
      <c r="F8" s="23"/>
      <c r="G8" s="23"/>
      <c r="H8" s="40"/>
      <c r="I8" s="40"/>
      <c r="J8" s="40"/>
      <c r="K8" s="40"/>
    </row>
    <row r="9" spans="1:11" ht="18.75">
      <c r="A9" s="233" t="s">
        <v>84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3" ht="18" customHeight="1">
      <c r="A10" s="233" t="s">
        <v>89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61"/>
      <c r="M10" s="61"/>
    </row>
    <row r="11" spans="1:13" ht="21.75" customHeight="1">
      <c r="A11" s="233" t="s">
        <v>85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61"/>
      <c r="M11" s="61"/>
    </row>
    <row r="12" spans="1:31" ht="18.75">
      <c r="A12" s="233" t="s">
        <v>86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61"/>
      <c r="M12" s="6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>
      <c r="A13" s="233" t="s">
        <v>87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61"/>
      <c r="M13" s="6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233" t="s">
        <v>88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61"/>
      <c r="M14" s="6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"/>
      <c r="B15" s="1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3" customHeight="1">
      <c r="A16" s="234" t="s">
        <v>15</v>
      </c>
      <c r="B16" s="205" t="s">
        <v>1</v>
      </c>
      <c r="C16" s="205" t="s">
        <v>2</v>
      </c>
      <c r="D16" s="217" t="s">
        <v>3</v>
      </c>
      <c r="E16" s="217"/>
      <c r="F16" s="217"/>
      <c r="G16" s="217"/>
      <c r="H16" s="218"/>
      <c r="I16" s="218"/>
      <c r="J16" s="218"/>
      <c r="K16" s="2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>
      <c r="A17" s="235"/>
      <c r="B17" s="206"/>
      <c r="C17" s="206"/>
      <c r="D17" s="20" t="s">
        <v>4</v>
      </c>
      <c r="E17" s="20" t="s">
        <v>5</v>
      </c>
      <c r="F17" s="20" t="s">
        <v>6</v>
      </c>
      <c r="G17" s="20" t="s">
        <v>7</v>
      </c>
      <c r="H17" s="138" t="s">
        <v>193</v>
      </c>
      <c r="I17" s="138" t="s">
        <v>213</v>
      </c>
      <c r="J17" s="138" t="s">
        <v>224</v>
      </c>
      <c r="K17" s="42" t="s">
        <v>225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207" t="s">
        <v>10</v>
      </c>
      <c r="B18" s="207" t="s">
        <v>174</v>
      </c>
      <c r="C18" s="7" t="s">
        <v>11</v>
      </c>
      <c r="D18" s="20" t="s">
        <v>24</v>
      </c>
      <c r="E18" s="20" t="s">
        <v>24</v>
      </c>
      <c r="F18" s="20" t="s">
        <v>24</v>
      </c>
      <c r="G18" s="20" t="s">
        <v>24</v>
      </c>
      <c r="H18" s="109">
        <f>SUM(H20:H22)</f>
        <v>345981.3</v>
      </c>
      <c r="I18" s="109">
        <f>SUM(I20:I22)</f>
        <v>252647.255</v>
      </c>
      <c r="J18" s="109">
        <f>SUM(J20:J22)</f>
        <v>253006.35500000004</v>
      </c>
      <c r="K18" s="109">
        <f>SUM(H18:J18)</f>
        <v>851634.9099999999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07"/>
      <c r="B19" s="207"/>
      <c r="C19" s="7" t="s">
        <v>12</v>
      </c>
      <c r="D19" s="20"/>
      <c r="E19" s="20"/>
      <c r="F19" s="20"/>
      <c r="G19" s="20"/>
      <c r="H19" s="109"/>
      <c r="I19" s="109"/>
      <c r="J19" s="109"/>
      <c r="K19" s="10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1.5">
      <c r="A20" s="207"/>
      <c r="B20" s="207"/>
      <c r="C20" s="7" t="s">
        <v>53</v>
      </c>
      <c r="D20" s="20">
        <v>241</v>
      </c>
      <c r="E20" s="20" t="s">
        <v>56</v>
      </c>
      <c r="F20" s="20" t="s">
        <v>176</v>
      </c>
      <c r="G20" s="20" t="s">
        <v>24</v>
      </c>
      <c r="H20" s="109">
        <f>H31</f>
        <v>6339.065</v>
      </c>
      <c r="I20" s="109">
        <f>I31</f>
        <v>6324.553</v>
      </c>
      <c r="J20" s="109">
        <f>J31</f>
        <v>6324.553</v>
      </c>
      <c r="K20" s="109">
        <f>SUM(H20:J20)</f>
        <v>18988.171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207"/>
      <c r="B21" s="207"/>
      <c r="C21" s="82" t="s">
        <v>195</v>
      </c>
      <c r="D21" s="20" t="s">
        <v>196</v>
      </c>
      <c r="E21" s="20" t="s">
        <v>32</v>
      </c>
      <c r="F21" s="20" t="s">
        <v>197</v>
      </c>
      <c r="G21" s="20" t="s">
        <v>104</v>
      </c>
      <c r="H21" s="109">
        <f aca="true" t="shared" si="0" ref="H21:J22">H24+H27+H34</f>
        <v>10438.272</v>
      </c>
      <c r="I21" s="109">
        <f t="shared" si="0"/>
        <v>0</v>
      </c>
      <c r="J21" s="109">
        <f t="shared" si="0"/>
        <v>0</v>
      </c>
      <c r="K21" s="109">
        <f>SUM(H21:J21)</f>
        <v>10438.272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07"/>
      <c r="B22" s="207"/>
      <c r="C22" s="7" t="s">
        <v>121</v>
      </c>
      <c r="D22" s="20">
        <v>244</v>
      </c>
      <c r="E22" s="20" t="s">
        <v>24</v>
      </c>
      <c r="F22" s="20" t="s">
        <v>24</v>
      </c>
      <c r="G22" s="20" t="s">
        <v>24</v>
      </c>
      <c r="H22" s="109">
        <f>H25+H28+H35</f>
        <v>329203.963</v>
      </c>
      <c r="I22" s="109">
        <f t="shared" si="0"/>
        <v>246322.702</v>
      </c>
      <c r="J22" s="109">
        <f t="shared" si="0"/>
        <v>246681.80200000003</v>
      </c>
      <c r="K22" s="109">
        <f>SUM(H22:J22)</f>
        <v>822208.4670000001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>
      <c r="A23" s="207" t="s">
        <v>16</v>
      </c>
      <c r="B23" s="207" t="s">
        <v>58</v>
      </c>
      <c r="C23" s="7" t="s">
        <v>11</v>
      </c>
      <c r="D23" s="20">
        <v>244</v>
      </c>
      <c r="E23" s="20" t="s">
        <v>32</v>
      </c>
      <c r="F23" s="20" t="s">
        <v>177</v>
      </c>
      <c r="G23" s="20" t="s">
        <v>24</v>
      </c>
      <c r="H23" s="109">
        <f>H25</f>
        <v>97012.78100000002</v>
      </c>
      <c r="I23" s="109">
        <f>I25</f>
        <v>65049.41499999999</v>
      </c>
      <c r="J23" s="109">
        <f>J25</f>
        <v>65049.415</v>
      </c>
      <c r="K23" s="109">
        <f>SUM(H23:J23)</f>
        <v>227111.611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207"/>
      <c r="B24" s="207"/>
      <c r="C24" s="7" t="s">
        <v>12</v>
      </c>
      <c r="D24" s="20"/>
      <c r="E24" s="20"/>
      <c r="F24" s="20"/>
      <c r="G24" s="20"/>
      <c r="H24" s="109"/>
      <c r="I24" s="109"/>
      <c r="J24" s="109"/>
      <c r="K24" s="10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207"/>
      <c r="B25" s="207"/>
      <c r="C25" s="7" t="s">
        <v>121</v>
      </c>
      <c r="D25" s="20">
        <v>244</v>
      </c>
      <c r="E25" s="20" t="s">
        <v>32</v>
      </c>
      <c r="F25" s="20" t="s">
        <v>177</v>
      </c>
      <c r="G25" s="20" t="s">
        <v>24</v>
      </c>
      <c r="H25" s="109">
        <f>'ППП2-1'!H13</f>
        <v>97012.78100000002</v>
      </c>
      <c r="I25" s="109">
        <f>'ППП2-1'!I54</f>
        <v>65049.41499999999</v>
      </c>
      <c r="J25" s="109">
        <f>'ППП2-1'!J54</f>
        <v>65049.415</v>
      </c>
      <c r="K25" s="109">
        <f>SUM(H25:J25)</f>
        <v>227111.611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07" t="s">
        <v>59</v>
      </c>
      <c r="B26" s="207" t="s">
        <v>62</v>
      </c>
      <c r="C26" s="7" t="s">
        <v>11</v>
      </c>
      <c r="D26" s="20">
        <v>244</v>
      </c>
      <c r="E26" s="20" t="s">
        <v>32</v>
      </c>
      <c r="F26" s="20" t="s">
        <v>178</v>
      </c>
      <c r="G26" s="20" t="s">
        <v>24</v>
      </c>
      <c r="H26" s="109">
        <f>H28</f>
        <v>101290.86</v>
      </c>
      <c r="I26" s="109">
        <f>I28</f>
        <v>59956.723</v>
      </c>
      <c r="J26" s="109">
        <f>J28</f>
        <v>60315.823</v>
      </c>
      <c r="K26" s="109">
        <f>SUM(H26:J26)</f>
        <v>221563.406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207"/>
      <c r="B27" s="207"/>
      <c r="C27" s="7" t="s">
        <v>12</v>
      </c>
      <c r="D27" s="20"/>
      <c r="E27" s="20"/>
      <c r="F27" s="20"/>
      <c r="G27" s="20"/>
      <c r="H27" s="109"/>
      <c r="I27" s="109"/>
      <c r="J27" s="109"/>
      <c r="K27" s="10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07"/>
      <c r="B28" s="207"/>
      <c r="C28" s="7" t="s">
        <v>121</v>
      </c>
      <c r="D28" s="20">
        <v>244</v>
      </c>
      <c r="E28" s="20" t="s">
        <v>32</v>
      </c>
      <c r="F28" s="20" t="s">
        <v>178</v>
      </c>
      <c r="G28" s="20" t="s">
        <v>24</v>
      </c>
      <c r="H28" s="109">
        <f>'ППП2-2'!H13</f>
        <v>101290.86</v>
      </c>
      <c r="I28" s="109">
        <f>'ППП2-2'!I13</f>
        <v>59956.723</v>
      </c>
      <c r="J28" s="109">
        <f>'ППП2-2'!J13</f>
        <v>60315.823</v>
      </c>
      <c r="K28" s="109">
        <f>SUM(H28:J28)</f>
        <v>221563.406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1.5">
      <c r="A29" s="207" t="s">
        <v>60</v>
      </c>
      <c r="B29" s="207" t="s">
        <v>63</v>
      </c>
      <c r="C29" s="7" t="s">
        <v>11</v>
      </c>
      <c r="D29" s="20">
        <v>241</v>
      </c>
      <c r="E29" s="20" t="s">
        <v>56</v>
      </c>
      <c r="F29" s="20" t="s">
        <v>176</v>
      </c>
      <c r="G29" s="20" t="s">
        <v>24</v>
      </c>
      <c r="H29" s="109">
        <f>H31</f>
        <v>6339.065</v>
      </c>
      <c r="I29" s="109">
        <f>I31</f>
        <v>6324.553</v>
      </c>
      <c r="J29" s="109">
        <f>J31</f>
        <v>6324.553</v>
      </c>
      <c r="K29" s="109">
        <f>SUM(H29:J29)</f>
        <v>18988.171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207"/>
      <c r="B30" s="207"/>
      <c r="C30" s="7" t="s">
        <v>12</v>
      </c>
      <c r="D30" s="20"/>
      <c r="E30" s="20"/>
      <c r="F30" s="20"/>
      <c r="G30" s="20"/>
      <c r="H30" s="109"/>
      <c r="I30" s="109"/>
      <c r="J30" s="109"/>
      <c r="K30" s="10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1.5">
      <c r="A31" s="207"/>
      <c r="B31" s="207"/>
      <c r="C31" s="7" t="s">
        <v>53</v>
      </c>
      <c r="D31" s="20">
        <v>241</v>
      </c>
      <c r="E31" s="20" t="s">
        <v>56</v>
      </c>
      <c r="F31" s="20" t="s">
        <v>176</v>
      </c>
      <c r="G31" s="20" t="s">
        <v>24</v>
      </c>
      <c r="H31" s="109">
        <f>'ППП2-3'!I13</f>
        <v>6339.065</v>
      </c>
      <c r="I31" s="109">
        <f>'ППП2-3'!J13</f>
        <v>6324.553</v>
      </c>
      <c r="J31" s="109">
        <f>'ППП2-3'!K13</f>
        <v>6324.553</v>
      </c>
      <c r="K31" s="109">
        <f>SUM(H31:J31)</f>
        <v>18988.171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>
      <c r="A32" s="207" t="s">
        <v>61</v>
      </c>
      <c r="B32" s="207" t="s">
        <v>175</v>
      </c>
      <c r="C32" s="7" t="s">
        <v>13</v>
      </c>
      <c r="D32" s="20" t="s">
        <v>24</v>
      </c>
      <c r="E32" s="20" t="s">
        <v>24</v>
      </c>
      <c r="F32" s="20" t="s">
        <v>179</v>
      </c>
      <c r="G32" s="20" t="s">
        <v>24</v>
      </c>
      <c r="H32" s="109">
        <f>H34+H35</f>
        <v>141338.594</v>
      </c>
      <c r="I32" s="109">
        <f>I34+I35</f>
        <v>121316.56400000001</v>
      </c>
      <c r="J32" s="109">
        <f>J34+J35</f>
        <v>121316.56400000001</v>
      </c>
      <c r="K32" s="109">
        <f>SUM(H32:J32)</f>
        <v>383971.72200000007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236"/>
      <c r="B33" s="207"/>
      <c r="C33" s="7" t="s">
        <v>12</v>
      </c>
      <c r="D33" s="20"/>
      <c r="E33" s="20"/>
      <c r="F33" s="20"/>
      <c r="G33" s="98"/>
      <c r="H33" s="113"/>
      <c r="I33" s="113"/>
      <c r="J33" s="109"/>
      <c r="K33" s="10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236"/>
      <c r="B34" s="207"/>
      <c r="C34" s="82" t="s">
        <v>195</v>
      </c>
      <c r="D34" s="20" t="s">
        <v>196</v>
      </c>
      <c r="E34" s="20" t="s">
        <v>32</v>
      </c>
      <c r="F34" s="203" t="s">
        <v>179</v>
      </c>
      <c r="G34" s="20" t="s">
        <v>104</v>
      </c>
      <c r="H34" s="109">
        <f>'ППП2-4'!H87</f>
        <v>10438.272</v>
      </c>
      <c r="I34" s="109">
        <f>'ППП2-4'!I87</f>
        <v>0</v>
      </c>
      <c r="J34" s="109">
        <f>'ППП2-4'!J87</f>
        <v>0</v>
      </c>
      <c r="K34" s="109">
        <f>SUM(H34:J34)</f>
        <v>10438.272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236"/>
      <c r="B35" s="207"/>
      <c r="C35" s="7" t="s">
        <v>121</v>
      </c>
      <c r="D35" s="20">
        <v>244</v>
      </c>
      <c r="E35" s="20" t="s">
        <v>24</v>
      </c>
      <c r="F35" s="204"/>
      <c r="G35" s="20" t="s">
        <v>24</v>
      </c>
      <c r="H35" s="109">
        <f>'ППП2-4'!H88</f>
        <v>130900.32200000001</v>
      </c>
      <c r="I35" s="109">
        <f>'ППП2-4'!I88</f>
        <v>121316.56400000001</v>
      </c>
      <c r="J35" s="109">
        <f>'ППП2-4'!J88</f>
        <v>121316.56400000001</v>
      </c>
      <c r="K35" s="109">
        <f>SUM(H35:J35)</f>
        <v>373533.45000000007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28"/>
      <c r="I36" s="28"/>
      <c r="J36" s="28"/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hidden="1">
      <c r="A37" s="105" t="s">
        <v>64</v>
      </c>
      <c r="B37" s="1"/>
      <c r="C37" s="1"/>
      <c r="D37" s="24"/>
      <c r="E37" s="106"/>
      <c r="F37" s="24"/>
      <c r="G37" s="24"/>
      <c r="H37" s="28"/>
      <c r="I37" s="28"/>
      <c r="J37" s="28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hidden="1">
      <c r="A38" s="1"/>
      <c r="B38" s="1"/>
      <c r="C38" s="1"/>
      <c r="D38" s="24"/>
      <c r="E38" s="24" t="s">
        <v>25</v>
      </c>
      <c r="F38" s="24"/>
      <c r="G38" s="24"/>
      <c r="H38" s="28"/>
      <c r="I38" s="28"/>
      <c r="J38" s="28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73"/>
      <c r="B39" s="173"/>
      <c r="C39" s="173"/>
      <c r="D39" s="24"/>
      <c r="E39" s="24"/>
      <c r="F39" s="24"/>
      <c r="G39" s="24"/>
      <c r="H39" s="28"/>
      <c r="I39" s="28"/>
      <c r="J39" s="28"/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24"/>
      <c r="E40" s="24"/>
      <c r="F40" s="24"/>
      <c r="G40" s="24"/>
      <c r="H40" s="112"/>
      <c r="I40" s="112"/>
      <c r="J40" s="112"/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112"/>
      <c r="I41" s="112"/>
      <c r="J41" s="112"/>
      <c r="K41" s="2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8"/>
      <c r="I42" s="28"/>
      <c r="J42" s="28"/>
      <c r="K42" s="2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173"/>
      <c r="B43" s="173"/>
      <c r="C43" s="173"/>
      <c r="D43" s="24"/>
      <c r="E43" s="24"/>
      <c r="F43" s="24"/>
      <c r="G43" s="24"/>
      <c r="H43" s="28"/>
      <c r="I43" s="28"/>
      <c r="J43" s="28"/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173"/>
      <c r="B44" s="173"/>
      <c r="C44" s="173"/>
      <c r="D44" s="24"/>
      <c r="E44" s="24"/>
      <c r="F44" s="24"/>
      <c r="G44" s="24"/>
      <c r="H44" s="28"/>
      <c r="I44" s="28"/>
      <c r="J44" s="28"/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3"/>
      <c r="B45" s="1"/>
      <c r="C45" s="1"/>
      <c r="D45" s="24"/>
      <c r="E45" s="24"/>
      <c r="F45" s="24"/>
      <c r="G45" s="24"/>
      <c r="H45" s="28"/>
      <c r="I45" s="28"/>
      <c r="J45" s="28"/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8"/>
      <c r="I46" s="28"/>
      <c r="J46" s="28"/>
      <c r="K46" s="2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8"/>
      <c r="I47" s="28"/>
      <c r="J47" s="28"/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8"/>
      <c r="I48" s="28"/>
      <c r="J48" s="28"/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8"/>
      <c r="I49" s="28"/>
      <c r="J49" s="28"/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8"/>
      <c r="I50" s="28"/>
      <c r="J50" s="28"/>
      <c r="K50" s="2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8"/>
      <c r="I51" s="28"/>
      <c r="J51" s="28"/>
      <c r="K51" s="2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8"/>
      <c r="I52" s="28"/>
      <c r="J52" s="28"/>
      <c r="K52" s="2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8"/>
      <c r="I53" s="28"/>
      <c r="J53" s="28"/>
      <c r="K53" s="2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8"/>
      <c r="I54" s="28"/>
      <c r="J54" s="28"/>
      <c r="K54" s="2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8"/>
      <c r="I55" s="28"/>
      <c r="J55" s="28"/>
      <c r="K55" s="2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8"/>
      <c r="I56" s="28"/>
      <c r="J56" s="28"/>
      <c r="K56" s="2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8"/>
      <c r="I57" s="28"/>
      <c r="J57" s="28"/>
      <c r="K57" s="2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8"/>
      <c r="I58" s="28"/>
      <c r="J58" s="28"/>
      <c r="K58" s="2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8"/>
      <c r="I59" s="28"/>
      <c r="J59" s="28"/>
      <c r="K59" s="2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8"/>
      <c r="I60" s="28"/>
      <c r="J60" s="28"/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8"/>
      <c r="I61" s="28"/>
      <c r="J61" s="28"/>
      <c r="K61" s="2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8"/>
      <c r="I62" s="28"/>
      <c r="J62" s="28"/>
      <c r="K62" s="2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8"/>
      <c r="I63" s="28"/>
      <c r="J63" s="28"/>
      <c r="K63" s="2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8"/>
      <c r="I64" s="28"/>
      <c r="J64" s="28"/>
      <c r="K64" s="2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8"/>
      <c r="I65" s="28"/>
      <c r="J65" s="28"/>
      <c r="K65" s="2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8"/>
      <c r="I66" s="28"/>
      <c r="J66" s="28"/>
      <c r="K66" s="2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8"/>
      <c r="I67" s="28"/>
      <c r="J67" s="28"/>
      <c r="K67" s="2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8"/>
      <c r="I68" s="28"/>
      <c r="J68" s="28"/>
      <c r="K68" s="2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8"/>
      <c r="I69" s="28"/>
      <c r="J69" s="28"/>
      <c r="K69" s="2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8"/>
      <c r="I70" s="28"/>
      <c r="J70" s="28"/>
      <c r="K70" s="2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4"/>
      <c r="E71" s="24"/>
      <c r="F71" s="24"/>
      <c r="G71" s="24"/>
      <c r="H71" s="28"/>
      <c r="I71" s="28"/>
      <c r="J71" s="28"/>
      <c r="K71" s="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4"/>
      <c r="E72" s="24"/>
      <c r="F72" s="24"/>
      <c r="G72" s="24"/>
      <c r="H72" s="28"/>
      <c r="I72" s="28"/>
      <c r="J72" s="28"/>
      <c r="K72" s="2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4"/>
      <c r="E73" s="24"/>
      <c r="F73" s="24"/>
      <c r="G73" s="24"/>
      <c r="H73" s="28"/>
      <c r="I73" s="28"/>
      <c r="J73" s="28"/>
      <c r="K73" s="2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4"/>
      <c r="E74" s="24"/>
      <c r="F74" s="24"/>
      <c r="G74" s="24"/>
      <c r="H74" s="28"/>
      <c r="I74" s="28"/>
      <c r="J74" s="28"/>
      <c r="K74" s="2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4"/>
      <c r="E75" s="24"/>
      <c r="F75" s="24"/>
      <c r="G75" s="24"/>
      <c r="H75" s="28"/>
      <c r="I75" s="28"/>
      <c r="J75" s="28"/>
      <c r="K75" s="2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sheetProtection/>
  <mergeCells count="30">
    <mergeCell ref="F34:F35"/>
    <mergeCell ref="A44:C44"/>
    <mergeCell ref="H7:K7"/>
    <mergeCell ref="A39:C39"/>
    <mergeCell ref="A43:C43"/>
    <mergeCell ref="A29:A31"/>
    <mergeCell ref="B29:B31"/>
    <mergeCell ref="A32:A35"/>
    <mergeCell ref="B32:B35"/>
    <mergeCell ref="A18:A22"/>
    <mergeCell ref="B18:B22"/>
    <mergeCell ref="A23:A25"/>
    <mergeCell ref="B23:B25"/>
    <mergeCell ref="A26:A28"/>
    <mergeCell ref="B26:B28"/>
    <mergeCell ref="A13:K13"/>
    <mergeCell ref="A14:K14"/>
    <mergeCell ref="C15:M15"/>
    <mergeCell ref="A16:A17"/>
    <mergeCell ref="B16:B17"/>
    <mergeCell ref="H2:K2"/>
    <mergeCell ref="H3:K3"/>
    <mergeCell ref="C16:C17"/>
    <mergeCell ref="D16:G16"/>
    <mergeCell ref="H16:K16"/>
    <mergeCell ref="H6:K6"/>
    <mergeCell ref="A9:K9"/>
    <mergeCell ref="A10:K10"/>
    <mergeCell ref="A11:K11"/>
    <mergeCell ref="A12:K12"/>
  </mergeCells>
  <printOptions/>
  <pageMargins left="1.1811023622047245" right="0.2362204724409449" top="0.3937007874015748" bottom="0.3937007874015748" header="0.31496062992125984" footer="0.31496062992125984"/>
  <pageSetup fitToHeight="0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tabSelected="1" view="pageBreakPreview" zoomScaleSheetLayoutView="100" workbookViewId="0" topLeftCell="C1">
      <selection activeCell="F17" sqref="F17"/>
    </sheetView>
  </sheetViews>
  <sheetFormatPr defaultColWidth="9.140625" defaultRowHeight="12.75"/>
  <cols>
    <col min="1" max="1" width="31.421875" style="1" customWidth="1"/>
    <col min="2" max="2" width="38.7109375" style="1" customWidth="1"/>
    <col min="3" max="3" width="43.140625" style="1" customWidth="1"/>
    <col min="4" max="4" width="16.28125" style="28" customWidth="1"/>
    <col min="5" max="6" width="12.421875" style="28" customWidth="1"/>
    <col min="7" max="7" width="15.8515625" style="28" customWidth="1"/>
    <col min="8" max="16384" width="9.140625" style="1" customWidth="1"/>
  </cols>
  <sheetData>
    <row r="1" ht="15.75">
      <c r="C1" s="3">
        <v>17</v>
      </c>
    </row>
    <row r="2" spans="4:7" ht="18.75">
      <c r="D2" s="150" t="s">
        <v>191</v>
      </c>
      <c r="E2" s="150"/>
      <c r="F2" s="150"/>
      <c r="G2" s="150"/>
    </row>
    <row r="3" spans="4:7" ht="18.75">
      <c r="D3" s="151" t="s">
        <v>233</v>
      </c>
      <c r="E3" s="151"/>
      <c r="F3" s="151"/>
      <c r="G3" s="151"/>
    </row>
    <row r="4" spans="4:7" ht="17.25" customHeight="1">
      <c r="D4" s="144" t="s">
        <v>241</v>
      </c>
      <c r="E4" s="237" t="s">
        <v>243</v>
      </c>
      <c r="F4" s="237"/>
      <c r="G4" s="144"/>
    </row>
    <row r="5" spans="2:7" ht="18.75">
      <c r="B5" s="3"/>
      <c r="D5" s="149"/>
      <c r="E5" s="149"/>
      <c r="F5" s="149"/>
      <c r="G5" s="149"/>
    </row>
    <row r="6" spans="4:9" ht="18.75">
      <c r="D6" s="232" t="s">
        <v>191</v>
      </c>
      <c r="E6" s="232"/>
      <c r="F6" s="232"/>
      <c r="G6" s="232"/>
      <c r="H6" s="6"/>
      <c r="I6" s="6"/>
    </row>
    <row r="7" spans="4:9" ht="54.75" customHeight="1">
      <c r="D7" s="232" t="s">
        <v>173</v>
      </c>
      <c r="E7" s="232"/>
      <c r="F7" s="232"/>
      <c r="G7" s="232"/>
      <c r="H7" s="6"/>
      <c r="I7" s="6"/>
    </row>
    <row r="8" spans="4:9" ht="15.75">
      <c r="D8" s="107"/>
      <c r="E8" s="107"/>
      <c r="F8" s="107"/>
      <c r="G8" s="107"/>
      <c r="H8" s="6"/>
      <c r="I8" s="6"/>
    </row>
    <row r="9" spans="1:7" ht="18.75">
      <c r="A9" s="233" t="s">
        <v>84</v>
      </c>
      <c r="B9" s="233"/>
      <c r="C9" s="233"/>
      <c r="D9" s="233"/>
      <c r="E9" s="233"/>
      <c r="F9" s="233"/>
      <c r="G9" s="233"/>
    </row>
    <row r="10" spans="1:7" ht="18.75">
      <c r="A10" s="233" t="s">
        <v>90</v>
      </c>
      <c r="B10" s="233"/>
      <c r="C10" s="233"/>
      <c r="D10" s="233"/>
      <c r="E10" s="233"/>
      <c r="F10" s="233"/>
      <c r="G10" s="233"/>
    </row>
    <row r="11" spans="1:7" ht="18.75">
      <c r="A11" s="233" t="s">
        <v>91</v>
      </c>
      <c r="B11" s="233"/>
      <c r="C11" s="233"/>
      <c r="D11" s="233"/>
      <c r="E11" s="233"/>
      <c r="F11" s="233"/>
      <c r="G11" s="233"/>
    </row>
    <row r="12" spans="1:7" ht="18.75">
      <c r="A12" s="233" t="s">
        <v>92</v>
      </c>
      <c r="B12" s="233"/>
      <c r="C12" s="233"/>
      <c r="D12" s="233"/>
      <c r="E12" s="233"/>
      <c r="F12" s="233"/>
      <c r="G12" s="233"/>
    </row>
    <row r="13" spans="1:7" ht="18.75">
      <c r="A13" s="233" t="s">
        <v>93</v>
      </c>
      <c r="B13" s="233"/>
      <c r="C13" s="233"/>
      <c r="D13" s="233"/>
      <c r="E13" s="233"/>
      <c r="F13" s="233"/>
      <c r="G13" s="233"/>
    </row>
    <row r="14" spans="1:7" ht="18.75">
      <c r="A14" s="233" t="s">
        <v>94</v>
      </c>
      <c r="B14" s="233"/>
      <c r="C14" s="233"/>
      <c r="D14" s="233"/>
      <c r="E14" s="233"/>
      <c r="F14" s="233"/>
      <c r="G14" s="233"/>
    </row>
    <row r="16" spans="1:7" ht="15.75">
      <c r="A16" s="207" t="s">
        <v>8</v>
      </c>
      <c r="B16" s="207" t="s">
        <v>9</v>
      </c>
      <c r="C16" s="207" t="s">
        <v>20</v>
      </c>
      <c r="D16" s="238"/>
      <c r="E16" s="238"/>
      <c r="F16" s="238"/>
      <c r="G16" s="238"/>
    </row>
    <row r="17" spans="1:7" ht="31.5">
      <c r="A17" s="207"/>
      <c r="B17" s="207"/>
      <c r="C17" s="207"/>
      <c r="D17" s="138" t="s">
        <v>193</v>
      </c>
      <c r="E17" s="138" t="s">
        <v>213</v>
      </c>
      <c r="F17" s="138" t="s">
        <v>224</v>
      </c>
      <c r="G17" s="42" t="s">
        <v>225</v>
      </c>
    </row>
    <row r="18" spans="1:7" s="16" customFormat="1" ht="15.75">
      <c r="A18" s="207" t="s">
        <v>10</v>
      </c>
      <c r="B18" s="207" t="s">
        <v>174</v>
      </c>
      <c r="C18" s="18" t="s">
        <v>17</v>
      </c>
      <c r="D18" s="108">
        <f>SUM(D19:D25)</f>
        <v>345981.3</v>
      </c>
      <c r="E18" s="108">
        <f>SUM(E19:E25)</f>
        <v>252647.25499999998</v>
      </c>
      <c r="F18" s="108">
        <f>SUM(F19:F25)</f>
        <v>253006.35499999998</v>
      </c>
      <c r="G18" s="108">
        <f>SUM(D18:F18)</f>
        <v>851634.9099999999</v>
      </c>
    </row>
    <row r="19" spans="1:7" ht="15.75">
      <c r="A19" s="207"/>
      <c r="B19" s="207"/>
      <c r="C19" s="7" t="s">
        <v>18</v>
      </c>
      <c r="D19" s="109"/>
      <c r="E19" s="109"/>
      <c r="F19" s="108"/>
      <c r="G19" s="109"/>
    </row>
    <row r="20" spans="1:7" ht="15.75">
      <c r="A20" s="207"/>
      <c r="B20" s="207"/>
      <c r="C20" s="7" t="s">
        <v>19</v>
      </c>
      <c r="D20" s="109">
        <f>D47+D55+D63+D71+D77</f>
        <v>1086.362</v>
      </c>
      <c r="E20" s="109">
        <f aca="true" t="shared" si="0" ref="E20:F23">E27+E33+E39</f>
        <v>250.345</v>
      </c>
      <c r="F20" s="109">
        <f t="shared" si="0"/>
        <v>505.30600000000004</v>
      </c>
      <c r="G20" s="108">
        <f aca="true" t="shared" si="1" ref="G20:G44">SUM(D20:F20)</f>
        <v>1842.0130000000001</v>
      </c>
    </row>
    <row r="21" spans="1:7" ht="15.75">
      <c r="A21" s="207"/>
      <c r="B21" s="207"/>
      <c r="C21" s="7" t="s">
        <v>22</v>
      </c>
      <c r="D21" s="109">
        <f>D48+D56+D64+D72+D78</f>
        <v>1214.4230000000002</v>
      </c>
      <c r="E21" s="109">
        <f t="shared" si="0"/>
        <v>855.655</v>
      </c>
      <c r="F21" s="109">
        <f t="shared" si="0"/>
        <v>959.7940000000001</v>
      </c>
      <c r="G21" s="108">
        <f t="shared" si="1"/>
        <v>3029.8720000000003</v>
      </c>
    </row>
    <row r="22" spans="1:7" ht="15.75">
      <c r="A22" s="207"/>
      <c r="B22" s="207"/>
      <c r="C22" s="7" t="s">
        <v>23</v>
      </c>
      <c r="D22" s="109">
        <f>D49+D57+D65+D73+D79</f>
        <v>261733.027</v>
      </c>
      <c r="E22" s="109">
        <f t="shared" si="0"/>
        <v>251541.25499999998</v>
      </c>
      <c r="F22" s="109">
        <f t="shared" si="0"/>
        <v>251541.25499999998</v>
      </c>
      <c r="G22" s="108">
        <f t="shared" si="1"/>
        <v>764815.537</v>
      </c>
    </row>
    <row r="23" spans="1:7" ht="47.25">
      <c r="A23" s="207"/>
      <c r="B23" s="207"/>
      <c r="C23" s="7" t="s">
        <v>207</v>
      </c>
      <c r="D23" s="109">
        <f>D50+D58+D66+D80</f>
        <v>80317.17700000001</v>
      </c>
      <c r="E23" s="109">
        <f t="shared" si="0"/>
        <v>0</v>
      </c>
      <c r="F23" s="109">
        <f t="shared" si="0"/>
        <v>0</v>
      </c>
      <c r="G23" s="108">
        <f t="shared" si="1"/>
        <v>80317.17700000001</v>
      </c>
    </row>
    <row r="24" spans="1:7" ht="15.75">
      <c r="A24" s="207"/>
      <c r="B24" s="207"/>
      <c r="C24" s="7" t="s">
        <v>231</v>
      </c>
      <c r="D24" s="109">
        <f>D74+D81</f>
        <v>1630.311</v>
      </c>
      <c r="E24" s="109">
        <f aca="true" t="shared" si="2" ref="D24:F25">E30+E36+E42</f>
        <v>0</v>
      </c>
      <c r="F24" s="109">
        <f t="shared" si="2"/>
        <v>0</v>
      </c>
      <c r="G24" s="108">
        <f>SUM(D24:F24)</f>
        <v>1630.311</v>
      </c>
    </row>
    <row r="25" spans="1:7" ht="15.75">
      <c r="A25" s="207"/>
      <c r="B25" s="207"/>
      <c r="C25" s="7" t="s">
        <v>21</v>
      </c>
      <c r="D25" s="109">
        <f t="shared" si="2"/>
        <v>0</v>
      </c>
      <c r="E25" s="109">
        <f t="shared" si="2"/>
        <v>0</v>
      </c>
      <c r="F25" s="109">
        <f t="shared" si="2"/>
        <v>0</v>
      </c>
      <c r="G25" s="108">
        <f t="shared" si="1"/>
        <v>0</v>
      </c>
    </row>
    <row r="26" spans="1:7" s="16" customFormat="1" ht="15.75">
      <c r="A26" s="207"/>
      <c r="B26" s="207"/>
      <c r="C26" s="18" t="s">
        <v>53</v>
      </c>
      <c r="D26" s="108">
        <f>SUM(D27:D31)</f>
        <v>6339.065</v>
      </c>
      <c r="E26" s="108">
        <f>SUM(E27:E31)</f>
        <v>6324.553</v>
      </c>
      <c r="F26" s="108">
        <f>SUM(F27:F31)</f>
        <v>6324.553</v>
      </c>
      <c r="G26" s="108">
        <f t="shared" si="1"/>
        <v>18988.171</v>
      </c>
    </row>
    <row r="27" spans="1:7" ht="15.75">
      <c r="A27" s="207"/>
      <c r="B27" s="207"/>
      <c r="C27" s="7" t="s">
        <v>19</v>
      </c>
      <c r="D27" s="109">
        <f aca="true" t="shared" si="3" ref="D27:F31">D63</f>
        <v>0</v>
      </c>
      <c r="E27" s="109">
        <f t="shared" si="3"/>
        <v>0</v>
      </c>
      <c r="F27" s="109">
        <f t="shared" si="3"/>
        <v>0</v>
      </c>
      <c r="G27" s="108">
        <f t="shared" si="1"/>
        <v>0</v>
      </c>
    </row>
    <row r="28" spans="1:7" ht="15.75">
      <c r="A28" s="207"/>
      <c r="B28" s="207"/>
      <c r="C28" s="7" t="s">
        <v>22</v>
      </c>
      <c r="D28" s="109">
        <f t="shared" si="3"/>
        <v>402.812</v>
      </c>
      <c r="E28" s="109">
        <f t="shared" si="3"/>
        <v>388.3</v>
      </c>
      <c r="F28" s="109">
        <f t="shared" si="3"/>
        <v>388.3</v>
      </c>
      <c r="G28" s="108">
        <f t="shared" si="1"/>
        <v>1179.412</v>
      </c>
    </row>
    <row r="29" spans="1:7" ht="15.75">
      <c r="A29" s="207"/>
      <c r="B29" s="207"/>
      <c r="C29" s="7" t="s">
        <v>23</v>
      </c>
      <c r="D29" s="109">
        <f t="shared" si="3"/>
        <v>5936.253</v>
      </c>
      <c r="E29" s="109">
        <f t="shared" si="3"/>
        <v>5936.253</v>
      </c>
      <c r="F29" s="109">
        <f t="shared" si="3"/>
        <v>5936.253</v>
      </c>
      <c r="G29" s="108">
        <f t="shared" si="1"/>
        <v>17808.759</v>
      </c>
    </row>
    <row r="30" spans="1:7" ht="47.25">
      <c r="A30" s="207"/>
      <c r="B30" s="207"/>
      <c r="C30" s="7" t="s">
        <v>207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8">
        <f t="shared" si="1"/>
        <v>0</v>
      </c>
    </row>
    <row r="31" spans="1:7" ht="15.75">
      <c r="A31" s="207"/>
      <c r="B31" s="207"/>
      <c r="C31" s="7" t="s">
        <v>21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8">
        <f t="shared" si="1"/>
        <v>0</v>
      </c>
    </row>
    <row r="32" spans="1:7" s="16" customFormat="1" ht="15.75">
      <c r="A32" s="207"/>
      <c r="B32" s="207"/>
      <c r="C32" s="18" t="s">
        <v>195</v>
      </c>
      <c r="D32" s="108">
        <f>SUM(D33:D37)</f>
        <v>10438.272</v>
      </c>
      <c r="E32" s="108">
        <f>SUM(E33:E37)</f>
        <v>0</v>
      </c>
      <c r="F32" s="108">
        <f>SUM(F33:F37)</f>
        <v>0</v>
      </c>
      <c r="G32" s="108">
        <f t="shared" si="1"/>
        <v>10438.272</v>
      </c>
    </row>
    <row r="33" spans="1:7" ht="15.75">
      <c r="A33" s="207"/>
      <c r="B33" s="207"/>
      <c r="C33" s="7" t="s">
        <v>19</v>
      </c>
      <c r="D33" s="109">
        <f aca="true" t="shared" si="4" ref="D33:F37">D71</f>
        <v>0</v>
      </c>
      <c r="E33" s="109">
        <f t="shared" si="4"/>
        <v>0</v>
      </c>
      <c r="F33" s="109">
        <f t="shared" si="4"/>
        <v>0</v>
      </c>
      <c r="G33" s="108">
        <f t="shared" si="1"/>
        <v>0</v>
      </c>
    </row>
    <row r="34" spans="1:7" ht="15.75">
      <c r="A34" s="207"/>
      <c r="B34" s="207"/>
      <c r="C34" s="7" t="s">
        <v>22</v>
      </c>
      <c r="D34" s="109">
        <f t="shared" si="4"/>
        <v>0</v>
      </c>
      <c r="E34" s="109">
        <f t="shared" si="4"/>
        <v>0</v>
      </c>
      <c r="F34" s="109">
        <f t="shared" si="4"/>
        <v>0</v>
      </c>
      <c r="G34" s="108">
        <f t="shared" si="1"/>
        <v>0</v>
      </c>
    </row>
    <row r="35" spans="1:7" ht="15.75">
      <c r="A35" s="207"/>
      <c r="B35" s="207"/>
      <c r="C35" s="7" t="s">
        <v>23</v>
      </c>
      <c r="D35" s="109">
        <f t="shared" si="4"/>
        <v>8938.272</v>
      </c>
      <c r="E35" s="109">
        <f t="shared" si="4"/>
        <v>0</v>
      </c>
      <c r="F35" s="109">
        <f t="shared" si="4"/>
        <v>0</v>
      </c>
      <c r="G35" s="108">
        <f t="shared" si="1"/>
        <v>8938.272</v>
      </c>
    </row>
    <row r="36" spans="1:7" ht="47.25">
      <c r="A36" s="207"/>
      <c r="B36" s="207"/>
      <c r="C36" s="7" t="s">
        <v>207</v>
      </c>
      <c r="D36" s="109">
        <f t="shared" si="4"/>
        <v>1500</v>
      </c>
      <c r="E36" s="109">
        <f t="shared" si="4"/>
        <v>0</v>
      </c>
      <c r="F36" s="109">
        <f t="shared" si="4"/>
        <v>0</v>
      </c>
      <c r="G36" s="108">
        <f t="shared" si="1"/>
        <v>1500</v>
      </c>
    </row>
    <row r="37" spans="1:7" ht="15.75">
      <c r="A37" s="207"/>
      <c r="B37" s="207"/>
      <c r="C37" s="7" t="s">
        <v>21</v>
      </c>
      <c r="D37" s="109">
        <f t="shared" si="4"/>
        <v>0</v>
      </c>
      <c r="E37" s="109">
        <f t="shared" si="4"/>
        <v>0</v>
      </c>
      <c r="F37" s="109">
        <f t="shared" si="4"/>
        <v>0</v>
      </c>
      <c r="G37" s="108">
        <f t="shared" si="1"/>
        <v>0</v>
      </c>
    </row>
    <row r="38" spans="1:7" s="16" customFormat="1" ht="15.75">
      <c r="A38" s="207"/>
      <c r="B38" s="207"/>
      <c r="C38" s="18" t="s">
        <v>121</v>
      </c>
      <c r="D38" s="108">
        <f>SUM(D39:D43)</f>
        <v>329073.652</v>
      </c>
      <c r="E38" s="108">
        <f>SUM(E39:E43)</f>
        <v>246322.702</v>
      </c>
      <c r="F38" s="108">
        <f>SUM(F39:F43)</f>
        <v>246681.80199999997</v>
      </c>
      <c r="G38" s="108">
        <f t="shared" si="1"/>
        <v>822078.156</v>
      </c>
    </row>
    <row r="39" spans="1:7" ht="15.75">
      <c r="A39" s="207"/>
      <c r="B39" s="207"/>
      <c r="C39" s="7" t="s">
        <v>19</v>
      </c>
      <c r="D39" s="109">
        <f>D47+D55+D77</f>
        <v>1086.362</v>
      </c>
      <c r="E39" s="109">
        <f aca="true" t="shared" si="5" ref="D39:F42">E47+E55+E77</f>
        <v>250.345</v>
      </c>
      <c r="F39" s="109">
        <f t="shared" si="5"/>
        <v>505.30600000000004</v>
      </c>
      <c r="G39" s="108">
        <f t="shared" si="1"/>
        <v>1842.0130000000001</v>
      </c>
    </row>
    <row r="40" spans="1:7" ht="15.75">
      <c r="A40" s="207"/>
      <c r="B40" s="207"/>
      <c r="C40" s="7" t="s">
        <v>22</v>
      </c>
      <c r="D40" s="109">
        <f t="shared" si="5"/>
        <v>811.611</v>
      </c>
      <c r="E40" s="109">
        <f t="shared" si="5"/>
        <v>467.355</v>
      </c>
      <c r="F40" s="109">
        <f t="shared" si="5"/>
        <v>571.494</v>
      </c>
      <c r="G40" s="108">
        <f t="shared" si="1"/>
        <v>1850.46</v>
      </c>
    </row>
    <row r="41" spans="1:7" ht="15.75">
      <c r="A41" s="207"/>
      <c r="B41" s="207"/>
      <c r="C41" s="7" t="s">
        <v>23</v>
      </c>
      <c r="D41" s="109">
        <f>D49+D57+D79</f>
        <v>246858.50199999998</v>
      </c>
      <c r="E41" s="109">
        <f t="shared" si="5"/>
        <v>245605.00199999998</v>
      </c>
      <c r="F41" s="109">
        <f t="shared" si="5"/>
        <v>245605.00199999998</v>
      </c>
      <c r="G41" s="108">
        <f t="shared" si="1"/>
        <v>738068.5059999999</v>
      </c>
    </row>
    <row r="42" spans="1:7" ht="47.25">
      <c r="A42" s="207"/>
      <c r="B42" s="207"/>
      <c r="C42" s="7" t="s">
        <v>207</v>
      </c>
      <c r="D42" s="109">
        <f t="shared" si="5"/>
        <v>80317.17700000001</v>
      </c>
      <c r="E42" s="109">
        <f t="shared" si="5"/>
        <v>0</v>
      </c>
      <c r="F42" s="109">
        <f t="shared" si="5"/>
        <v>0</v>
      </c>
      <c r="G42" s="108">
        <f t="shared" si="1"/>
        <v>80317.17700000001</v>
      </c>
    </row>
    <row r="43" spans="1:7" ht="15.75">
      <c r="A43" s="207"/>
      <c r="B43" s="207"/>
      <c r="C43" s="7" t="s">
        <v>21</v>
      </c>
      <c r="D43" s="109">
        <f>D51+D59+D82</f>
        <v>0</v>
      </c>
      <c r="E43" s="109">
        <f>E51+E59+E82</f>
        <v>0</v>
      </c>
      <c r="F43" s="109">
        <f>F51+F59+F82</f>
        <v>0</v>
      </c>
      <c r="G43" s="108">
        <f t="shared" si="1"/>
        <v>0</v>
      </c>
    </row>
    <row r="44" spans="1:7" ht="15.75">
      <c r="A44" s="207" t="s">
        <v>16</v>
      </c>
      <c r="B44" s="207" t="s">
        <v>58</v>
      </c>
      <c r="C44" s="18" t="s">
        <v>17</v>
      </c>
      <c r="D44" s="108">
        <f>D46</f>
        <v>97012.78099999999</v>
      </c>
      <c r="E44" s="108">
        <f>E46</f>
        <v>65049.41499999999</v>
      </c>
      <c r="F44" s="108">
        <f>F46</f>
        <v>65049.41499999999</v>
      </c>
      <c r="G44" s="108">
        <f t="shared" si="1"/>
        <v>227111.61099999998</v>
      </c>
    </row>
    <row r="45" spans="1:7" ht="15.75">
      <c r="A45" s="207"/>
      <c r="B45" s="207"/>
      <c r="C45" s="7" t="s">
        <v>18</v>
      </c>
      <c r="D45" s="109"/>
      <c r="E45" s="109"/>
      <c r="F45" s="108"/>
      <c r="G45" s="108"/>
    </row>
    <row r="46" spans="1:7" ht="15.75">
      <c r="A46" s="207"/>
      <c r="B46" s="207"/>
      <c r="C46" s="18" t="s">
        <v>121</v>
      </c>
      <c r="D46" s="108">
        <f>SUM(D47:D51)</f>
        <v>97012.78099999999</v>
      </c>
      <c r="E46" s="108">
        <f>SUM(E47:E51)</f>
        <v>65049.41499999999</v>
      </c>
      <c r="F46" s="108">
        <f>SUM(F47:F49)</f>
        <v>65049.41499999999</v>
      </c>
      <c r="G46" s="108">
        <f aca="true" t="shared" si="6" ref="G46:G52">SUM(D46:F46)</f>
        <v>227111.61099999998</v>
      </c>
    </row>
    <row r="47" spans="1:7" ht="15.75">
      <c r="A47" s="207"/>
      <c r="B47" s="207"/>
      <c r="C47" s="7" t="s">
        <v>19</v>
      </c>
      <c r="D47" s="109">
        <v>250.345</v>
      </c>
      <c r="E47" s="109">
        <v>250.345</v>
      </c>
      <c r="F47" s="109">
        <v>250.345</v>
      </c>
      <c r="G47" s="108">
        <f t="shared" si="6"/>
        <v>751.035</v>
      </c>
    </row>
    <row r="48" spans="1:7" ht="15.75">
      <c r="A48" s="207"/>
      <c r="B48" s="207"/>
      <c r="C48" s="7" t="s">
        <v>22</v>
      </c>
      <c r="D48" s="109">
        <v>467.355</v>
      </c>
      <c r="E48" s="109">
        <v>467.355</v>
      </c>
      <c r="F48" s="109">
        <v>467.355</v>
      </c>
      <c r="G48" s="108">
        <f t="shared" si="6"/>
        <v>1402.065</v>
      </c>
    </row>
    <row r="49" spans="1:7" ht="15.75">
      <c r="A49" s="207"/>
      <c r="B49" s="207"/>
      <c r="C49" s="7" t="s">
        <v>23</v>
      </c>
      <c r="D49" s="109">
        <v>64931.715</v>
      </c>
      <c r="E49" s="109">
        <v>64331.715</v>
      </c>
      <c r="F49" s="109">
        <v>64331.715</v>
      </c>
      <c r="G49" s="108">
        <f t="shared" si="6"/>
        <v>193595.145</v>
      </c>
    </row>
    <row r="50" spans="1:7" ht="47.25">
      <c r="A50" s="207"/>
      <c r="B50" s="207"/>
      <c r="C50" s="7" t="s">
        <v>207</v>
      </c>
      <c r="D50" s="109">
        <v>31363.366</v>
      </c>
      <c r="E50" s="109">
        <v>0</v>
      </c>
      <c r="F50" s="109">
        <v>0</v>
      </c>
      <c r="G50" s="108">
        <f t="shared" si="6"/>
        <v>31363.366</v>
      </c>
    </row>
    <row r="51" spans="1:7" ht="15.75">
      <c r="A51" s="207"/>
      <c r="B51" s="207"/>
      <c r="C51" s="7" t="s">
        <v>21</v>
      </c>
      <c r="D51" s="109">
        <v>0</v>
      </c>
      <c r="E51" s="109">
        <v>0</v>
      </c>
      <c r="F51" s="109">
        <v>0</v>
      </c>
      <c r="G51" s="108">
        <f t="shared" si="6"/>
        <v>0</v>
      </c>
    </row>
    <row r="52" spans="1:7" ht="15.75">
      <c r="A52" s="207" t="s">
        <v>59</v>
      </c>
      <c r="B52" s="207" t="s">
        <v>62</v>
      </c>
      <c r="C52" s="18" t="s">
        <v>17</v>
      </c>
      <c r="D52" s="108">
        <f>D54</f>
        <v>101290.86</v>
      </c>
      <c r="E52" s="108">
        <f>E54</f>
        <v>59956.723</v>
      </c>
      <c r="F52" s="108">
        <f>F54</f>
        <v>60315.823</v>
      </c>
      <c r="G52" s="108">
        <f t="shared" si="6"/>
        <v>221563.406</v>
      </c>
    </row>
    <row r="53" spans="1:7" ht="15.75">
      <c r="A53" s="207"/>
      <c r="B53" s="207"/>
      <c r="C53" s="7" t="s">
        <v>18</v>
      </c>
      <c r="D53" s="109"/>
      <c r="E53" s="109"/>
      <c r="F53" s="108"/>
      <c r="G53" s="108"/>
    </row>
    <row r="54" spans="1:7" ht="15.75">
      <c r="A54" s="207"/>
      <c r="B54" s="207"/>
      <c r="C54" s="18" t="s">
        <v>121</v>
      </c>
      <c r="D54" s="108">
        <f>SUM(D55:D59)</f>
        <v>101290.86</v>
      </c>
      <c r="E54" s="108">
        <f>SUM(E55:E59)</f>
        <v>59956.723</v>
      </c>
      <c r="F54" s="108">
        <f>SUM(F55:F57)</f>
        <v>60315.823</v>
      </c>
      <c r="G54" s="108">
        <f aca="true" t="shared" si="7" ref="G54:G60">SUM(D54:F54)</f>
        <v>221563.406</v>
      </c>
    </row>
    <row r="55" spans="1:7" ht="15.75">
      <c r="A55" s="207"/>
      <c r="B55" s="207"/>
      <c r="C55" s="7" t="s">
        <v>19</v>
      </c>
      <c r="D55" s="109">
        <v>660.493</v>
      </c>
      <c r="E55" s="109">
        <v>0</v>
      </c>
      <c r="F55" s="109">
        <v>254.961</v>
      </c>
      <c r="G55" s="108">
        <f t="shared" si="7"/>
        <v>915.4540000000001</v>
      </c>
    </row>
    <row r="56" spans="1:7" ht="15.75">
      <c r="A56" s="207"/>
      <c r="B56" s="207"/>
      <c r="C56" s="7" t="s">
        <v>22</v>
      </c>
      <c r="D56" s="109">
        <v>269.78</v>
      </c>
      <c r="E56" s="109">
        <v>0</v>
      </c>
      <c r="F56" s="109">
        <v>104.139</v>
      </c>
      <c r="G56" s="108">
        <f t="shared" si="7"/>
        <v>373.919</v>
      </c>
    </row>
    <row r="57" spans="1:7" ht="15.75">
      <c r="A57" s="207"/>
      <c r="B57" s="207"/>
      <c r="C57" s="7" t="s">
        <v>23</v>
      </c>
      <c r="D57" s="109">
        <v>60610.223</v>
      </c>
      <c r="E57" s="109">
        <v>59956.723</v>
      </c>
      <c r="F57" s="109">
        <v>59956.723</v>
      </c>
      <c r="G57" s="108">
        <f t="shared" si="7"/>
        <v>180523.669</v>
      </c>
    </row>
    <row r="58" spans="1:7" ht="47.25">
      <c r="A58" s="207"/>
      <c r="B58" s="207"/>
      <c r="C58" s="7" t="s">
        <v>207</v>
      </c>
      <c r="D58" s="109">
        <v>39750.364</v>
      </c>
      <c r="E58" s="109">
        <v>0</v>
      </c>
      <c r="F58" s="109">
        <v>0</v>
      </c>
      <c r="G58" s="108">
        <f t="shared" si="7"/>
        <v>39750.364</v>
      </c>
    </row>
    <row r="59" spans="1:7" ht="15.75">
      <c r="A59" s="207"/>
      <c r="B59" s="207"/>
      <c r="C59" s="7" t="s">
        <v>21</v>
      </c>
      <c r="D59" s="109">
        <v>0</v>
      </c>
      <c r="E59" s="109">
        <v>0</v>
      </c>
      <c r="F59" s="109">
        <v>0</v>
      </c>
      <c r="G59" s="108">
        <f t="shared" si="7"/>
        <v>0</v>
      </c>
    </row>
    <row r="60" spans="1:7" ht="15.75">
      <c r="A60" s="207" t="s">
        <v>60</v>
      </c>
      <c r="B60" s="207" t="s">
        <v>63</v>
      </c>
      <c r="C60" s="18" t="s">
        <v>17</v>
      </c>
      <c r="D60" s="108">
        <f>D62</f>
        <v>6339.065</v>
      </c>
      <c r="E60" s="108">
        <f>E62</f>
        <v>6324.553</v>
      </c>
      <c r="F60" s="108">
        <f>E60</f>
        <v>6324.553</v>
      </c>
      <c r="G60" s="108">
        <f t="shared" si="7"/>
        <v>18988.171</v>
      </c>
    </row>
    <row r="61" spans="1:7" ht="15.75">
      <c r="A61" s="207"/>
      <c r="B61" s="207"/>
      <c r="C61" s="7" t="s">
        <v>18</v>
      </c>
      <c r="D61" s="109"/>
      <c r="E61" s="109"/>
      <c r="F61" s="108"/>
      <c r="G61" s="108"/>
    </row>
    <row r="62" spans="1:7" ht="15.75">
      <c r="A62" s="207"/>
      <c r="B62" s="207"/>
      <c r="C62" s="18" t="s">
        <v>53</v>
      </c>
      <c r="D62" s="108">
        <f>SUM(D63:D67)</f>
        <v>6339.065</v>
      </c>
      <c r="E62" s="108">
        <f>SUM(E63:E67)</f>
        <v>6324.553</v>
      </c>
      <c r="F62" s="108">
        <f>E62</f>
        <v>6324.553</v>
      </c>
      <c r="G62" s="108">
        <f aca="true" t="shared" si="8" ref="G62:G68">SUM(D62:F62)</f>
        <v>18988.171</v>
      </c>
    </row>
    <row r="63" spans="1:7" ht="15.75">
      <c r="A63" s="207"/>
      <c r="B63" s="207"/>
      <c r="C63" s="7" t="s">
        <v>19</v>
      </c>
      <c r="D63" s="109">
        <v>0</v>
      </c>
      <c r="E63" s="109">
        <v>0</v>
      </c>
      <c r="F63" s="109">
        <v>0</v>
      </c>
      <c r="G63" s="108">
        <f t="shared" si="8"/>
        <v>0</v>
      </c>
    </row>
    <row r="64" spans="1:7" ht="15.75">
      <c r="A64" s="207"/>
      <c r="B64" s="207"/>
      <c r="C64" s="7" t="s">
        <v>22</v>
      </c>
      <c r="D64" s="109">
        <v>402.812</v>
      </c>
      <c r="E64" s="109">
        <v>388.3</v>
      </c>
      <c r="F64" s="109">
        <v>388.3</v>
      </c>
      <c r="G64" s="108">
        <f t="shared" si="8"/>
        <v>1179.412</v>
      </c>
    </row>
    <row r="65" spans="1:7" ht="15.75">
      <c r="A65" s="207"/>
      <c r="B65" s="207"/>
      <c r="C65" s="7" t="s">
        <v>23</v>
      </c>
      <c r="D65" s="109">
        <f>4559.334+1376.919</f>
        <v>5936.253</v>
      </c>
      <c r="E65" s="109">
        <v>5936.253</v>
      </c>
      <c r="F65" s="109">
        <v>5936.253</v>
      </c>
      <c r="G65" s="108">
        <f t="shared" si="8"/>
        <v>17808.759</v>
      </c>
    </row>
    <row r="66" spans="1:7" ht="47.25">
      <c r="A66" s="207"/>
      <c r="B66" s="207"/>
      <c r="C66" s="7" t="s">
        <v>207</v>
      </c>
      <c r="D66" s="109">
        <v>0</v>
      </c>
      <c r="E66" s="109">
        <v>0</v>
      </c>
      <c r="F66" s="109">
        <v>0</v>
      </c>
      <c r="G66" s="108">
        <f t="shared" si="8"/>
        <v>0</v>
      </c>
    </row>
    <row r="67" spans="1:7" ht="15.75">
      <c r="A67" s="207"/>
      <c r="B67" s="207"/>
      <c r="C67" s="7" t="s">
        <v>21</v>
      </c>
      <c r="D67" s="109">
        <v>0</v>
      </c>
      <c r="E67" s="109">
        <v>0</v>
      </c>
      <c r="F67" s="109">
        <v>0</v>
      </c>
      <c r="G67" s="108">
        <f t="shared" si="8"/>
        <v>0</v>
      </c>
    </row>
    <row r="68" spans="1:7" ht="15.75">
      <c r="A68" s="207" t="s">
        <v>61</v>
      </c>
      <c r="B68" s="207" t="s">
        <v>175</v>
      </c>
      <c r="C68" s="18" t="s">
        <v>17</v>
      </c>
      <c r="D68" s="108">
        <f>D70+D76</f>
        <v>141338.594</v>
      </c>
      <c r="E68" s="108">
        <f>E70+E76</f>
        <v>121316.564</v>
      </c>
      <c r="F68" s="108">
        <f>F70+F76</f>
        <v>121316.564</v>
      </c>
      <c r="G68" s="108">
        <f t="shared" si="8"/>
        <v>383971.722</v>
      </c>
    </row>
    <row r="69" spans="1:7" ht="15.75">
      <c r="A69" s="207"/>
      <c r="B69" s="207"/>
      <c r="C69" s="7" t="s">
        <v>18</v>
      </c>
      <c r="D69" s="109"/>
      <c r="E69" s="109"/>
      <c r="F69" s="108"/>
      <c r="G69" s="108"/>
    </row>
    <row r="70" spans="1:7" ht="15.75">
      <c r="A70" s="207"/>
      <c r="B70" s="207"/>
      <c r="C70" s="18" t="s">
        <v>195</v>
      </c>
      <c r="D70" s="108">
        <f>SUM(D71:D75)</f>
        <v>10438.272</v>
      </c>
      <c r="E70" s="108">
        <f>SUM(E71:E75)</f>
        <v>0</v>
      </c>
      <c r="F70" s="108">
        <f>SUM(F71:F75)</f>
        <v>0</v>
      </c>
      <c r="G70" s="108">
        <f aca="true" t="shared" si="9" ref="G70:G82">SUM(D70:F70)</f>
        <v>10438.272</v>
      </c>
    </row>
    <row r="71" spans="1:7" ht="15.75">
      <c r="A71" s="207"/>
      <c r="B71" s="207"/>
      <c r="C71" s="7" t="s">
        <v>19</v>
      </c>
      <c r="D71" s="109">
        <v>0</v>
      </c>
      <c r="E71" s="109">
        <v>0</v>
      </c>
      <c r="F71" s="109">
        <v>0</v>
      </c>
      <c r="G71" s="108">
        <f t="shared" si="9"/>
        <v>0</v>
      </c>
    </row>
    <row r="72" spans="1:7" ht="15.75">
      <c r="A72" s="207"/>
      <c r="B72" s="207"/>
      <c r="C72" s="7" t="s">
        <v>22</v>
      </c>
      <c r="D72" s="109">
        <v>0</v>
      </c>
      <c r="E72" s="109">
        <v>0</v>
      </c>
      <c r="F72" s="109">
        <v>0</v>
      </c>
      <c r="G72" s="108">
        <f t="shared" si="9"/>
        <v>0</v>
      </c>
    </row>
    <row r="73" spans="1:7" ht="15.75">
      <c r="A73" s="207"/>
      <c r="B73" s="207"/>
      <c r="C73" s="7" t="s">
        <v>23</v>
      </c>
      <c r="D73" s="109">
        <f>938.272+8000</f>
        <v>8938.272</v>
      </c>
      <c r="E73" s="109">
        <v>0</v>
      </c>
      <c r="F73" s="109">
        <v>0</v>
      </c>
      <c r="G73" s="108">
        <f t="shared" si="9"/>
        <v>8938.272</v>
      </c>
    </row>
    <row r="74" spans="1:7" ht="15.75">
      <c r="A74" s="207"/>
      <c r="B74" s="207"/>
      <c r="C74" s="7" t="s">
        <v>231</v>
      </c>
      <c r="D74" s="109">
        <v>1500</v>
      </c>
      <c r="E74" s="109">
        <v>0</v>
      </c>
      <c r="F74" s="109">
        <v>0</v>
      </c>
      <c r="G74" s="108">
        <f t="shared" si="9"/>
        <v>1500</v>
      </c>
    </row>
    <row r="75" spans="1:7" ht="15.75">
      <c r="A75" s="207"/>
      <c r="B75" s="207"/>
      <c r="C75" s="7" t="s">
        <v>21</v>
      </c>
      <c r="D75" s="109">
        <v>0</v>
      </c>
      <c r="E75" s="109">
        <v>0</v>
      </c>
      <c r="F75" s="109">
        <v>0</v>
      </c>
      <c r="G75" s="108">
        <f t="shared" si="9"/>
        <v>0</v>
      </c>
    </row>
    <row r="76" spans="1:7" ht="15.75">
      <c r="A76" s="207"/>
      <c r="B76" s="207"/>
      <c r="C76" s="18" t="s">
        <v>121</v>
      </c>
      <c r="D76" s="108">
        <f>SUM(D77:D82)</f>
        <v>130900.322</v>
      </c>
      <c r="E76" s="108">
        <f>SUM(E77:E82)</f>
        <v>121316.564</v>
      </c>
      <c r="F76" s="108">
        <f>SUM(F77:F82)</f>
        <v>121316.564</v>
      </c>
      <c r="G76" s="108">
        <f t="shared" si="9"/>
        <v>373533.45</v>
      </c>
    </row>
    <row r="77" spans="1:7" ht="15.75">
      <c r="A77" s="207"/>
      <c r="B77" s="207"/>
      <c r="C77" s="7" t="s">
        <v>19</v>
      </c>
      <c r="D77" s="109">
        <v>175.524</v>
      </c>
      <c r="E77" s="109">
        <v>0</v>
      </c>
      <c r="F77" s="109">
        <v>0</v>
      </c>
      <c r="G77" s="108">
        <f t="shared" si="9"/>
        <v>175.524</v>
      </c>
    </row>
    <row r="78" spans="1:7" ht="15.75">
      <c r="A78" s="207"/>
      <c r="B78" s="207"/>
      <c r="C78" s="7" t="s">
        <v>22</v>
      </c>
      <c r="D78" s="109">
        <v>74.476</v>
      </c>
      <c r="E78" s="109">
        <v>0</v>
      </c>
      <c r="F78" s="109">
        <v>0</v>
      </c>
      <c r="G78" s="108">
        <f t="shared" si="9"/>
        <v>74.476</v>
      </c>
    </row>
    <row r="79" spans="1:7" ht="15.75">
      <c r="A79" s="207"/>
      <c r="B79" s="207"/>
      <c r="C79" s="7" t="s">
        <v>23</v>
      </c>
      <c r="D79" s="109">
        <v>121316.564</v>
      </c>
      <c r="E79" s="109">
        <v>121316.564</v>
      </c>
      <c r="F79" s="109">
        <v>121316.564</v>
      </c>
      <c r="G79" s="108">
        <f t="shared" si="9"/>
        <v>363949.692</v>
      </c>
    </row>
    <row r="80" spans="1:7" ht="47.25">
      <c r="A80" s="207"/>
      <c r="B80" s="207"/>
      <c r="C80" s="7" t="s">
        <v>207</v>
      </c>
      <c r="D80" s="109">
        <v>9203.447</v>
      </c>
      <c r="E80" s="109">
        <v>0</v>
      </c>
      <c r="F80" s="109">
        <v>0</v>
      </c>
      <c r="G80" s="108">
        <f t="shared" si="9"/>
        <v>9203.447</v>
      </c>
    </row>
    <row r="81" spans="1:7" ht="15.75">
      <c r="A81" s="207"/>
      <c r="B81" s="207"/>
      <c r="C81" s="7" t="s">
        <v>231</v>
      </c>
      <c r="D81" s="109">
        <v>130.311</v>
      </c>
      <c r="E81" s="109">
        <v>0</v>
      </c>
      <c r="F81" s="109">
        <v>0</v>
      </c>
      <c r="G81" s="108">
        <f>SUM(D81:F81)</f>
        <v>130.311</v>
      </c>
    </row>
    <row r="82" spans="1:7" ht="15.75">
      <c r="A82" s="207"/>
      <c r="B82" s="207"/>
      <c r="C82" s="7" t="s">
        <v>21</v>
      </c>
      <c r="D82" s="109">
        <v>0</v>
      </c>
      <c r="E82" s="109">
        <v>0</v>
      </c>
      <c r="F82" s="109">
        <v>0</v>
      </c>
      <c r="G82" s="108">
        <f t="shared" si="9"/>
        <v>0</v>
      </c>
    </row>
    <row r="83" spans="1:7" ht="15.75">
      <c r="A83" s="8"/>
      <c r="B83" s="8"/>
      <c r="C83" s="5"/>
      <c r="D83" s="29"/>
      <c r="E83" s="29"/>
      <c r="F83" s="29"/>
      <c r="G83" s="29"/>
    </row>
    <row r="84" spans="1:7" ht="15.75" hidden="1">
      <c r="A84" s="3" t="s">
        <v>64</v>
      </c>
      <c r="C84" s="15"/>
      <c r="E84" s="239" t="s">
        <v>65</v>
      </c>
      <c r="F84" s="239"/>
      <c r="G84" s="239"/>
    </row>
    <row r="85" spans="3:7" ht="15.75" hidden="1">
      <c r="C85" s="1" t="s">
        <v>25</v>
      </c>
      <c r="E85" s="240" t="s">
        <v>26</v>
      </c>
      <c r="F85" s="240"/>
      <c r="G85" s="240"/>
    </row>
    <row r="86" spans="1:31" s="4" customFormat="1" ht="15.75">
      <c r="A86" s="1"/>
      <c r="B86" s="1"/>
      <c r="C86" s="1"/>
      <c r="D86" s="28"/>
      <c r="E86" s="28"/>
      <c r="F86" s="28"/>
      <c r="G86" s="2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4" customFormat="1" ht="15.75">
      <c r="A87" s="13"/>
      <c r="B87" s="13"/>
      <c r="C87" s="13"/>
      <c r="D87" s="28"/>
      <c r="E87" s="28"/>
      <c r="F87" s="28"/>
      <c r="G87" s="2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4" customFormat="1" ht="15.75">
      <c r="A88" s="241"/>
      <c r="B88" s="241"/>
      <c r="C88" s="241"/>
      <c r="D88" s="28"/>
      <c r="E88" s="28"/>
      <c r="F88" s="28"/>
      <c r="G88" s="2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4" customFormat="1" ht="15.75" customHeight="1">
      <c r="A89" s="241"/>
      <c r="B89" s="241"/>
      <c r="C89" s="241"/>
      <c r="D89" s="28"/>
      <c r="E89" s="28"/>
      <c r="F89" s="28"/>
      <c r="G89" s="28"/>
      <c r="H89" s="242"/>
      <c r="I89" s="24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4" customFormat="1" ht="15.75">
      <c r="A90" s="14"/>
      <c r="B90" s="13"/>
      <c r="C90" s="13"/>
      <c r="D90" s="28"/>
      <c r="E90" s="28"/>
      <c r="F90" s="28"/>
      <c r="G90" s="28"/>
      <c r="H90" s="242"/>
      <c r="I90" s="24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4" customFormat="1" ht="15.75">
      <c r="A91" s="13"/>
      <c r="B91" s="13"/>
      <c r="C91" s="13"/>
      <c r="D91" s="28"/>
      <c r="E91" s="28"/>
      <c r="F91" s="28"/>
      <c r="G91" s="2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</sheetData>
  <sheetProtection/>
  <mergeCells count="31">
    <mergeCell ref="E84:G84"/>
    <mergeCell ref="E85:G85"/>
    <mergeCell ref="A88:C88"/>
    <mergeCell ref="A89:C89"/>
    <mergeCell ref="H89:I89"/>
    <mergeCell ref="H90:I90"/>
    <mergeCell ref="A60:A67"/>
    <mergeCell ref="B60:B67"/>
    <mergeCell ref="A68:A82"/>
    <mergeCell ref="B68:B82"/>
    <mergeCell ref="A18:A43"/>
    <mergeCell ref="B18:B43"/>
    <mergeCell ref="A44:A51"/>
    <mergeCell ref="B44:B51"/>
    <mergeCell ref="A52:A59"/>
    <mergeCell ref="B52:B59"/>
    <mergeCell ref="A11:G11"/>
    <mergeCell ref="A12:G12"/>
    <mergeCell ref="D7:G7"/>
    <mergeCell ref="A13:G13"/>
    <mergeCell ref="A14:G14"/>
    <mergeCell ref="A16:A17"/>
    <mergeCell ref="B16:B17"/>
    <mergeCell ref="C16:C17"/>
    <mergeCell ref="D16:G16"/>
    <mergeCell ref="D2:G2"/>
    <mergeCell ref="D3:G3"/>
    <mergeCell ref="E4:F4"/>
    <mergeCell ref="D6:G6"/>
    <mergeCell ref="A9:G9"/>
    <mergeCell ref="A10:G10"/>
  </mergeCells>
  <printOptions/>
  <pageMargins left="1.1811023622047245" right="0.2362204724409449" top="0.7480314960629921" bottom="0.7480314960629921" header="0.31496062992125984" footer="0.31496062992125984"/>
  <pageSetup fitToHeight="0" fitToWidth="1" horizontalDpi="600" verticalDpi="600" orientation="portrait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2022-03-18T07:25:53Z</cp:lastPrinted>
  <dcterms:created xsi:type="dcterms:W3CDTF">1996-10-08T23:32:33Z</dcterms:created>
  <dcterms:modified xsi:type="dcterms:W3CDTF">2022-03-18T07:25:56Z</dcterms:modified>
  <cp:category/>
  <cp:version/>
  <cp:contentType/>
  <cp:contentStatus/>
</cp:coreProperties>
</file>