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619" activeTab="8"/>
  </bookViews>
  <sheets>
    <sheet name="ПП-1" sheetId="1" r:id="rId1"/>
    <sheet name="ППП1-1" sheetId="2" r:id="rId2"/>
    <sheet name="ППП2-1" sheetId="3" r:id="rId3"/>
    <sheet name="ППП1-2" sheetId="4" r:id="rId4"/>
    <sheet name="ППП2-2" sheetId="5" r:id="rId5"/>
    <sheet name="ППП1-3" sheetId="6" r:id="rId6"/>
    <sheet name="ППП2-3" sheetId="7" r:id="rId7"/>
    <sheet name="ППП1-4" sheetId="8" r:id="rId8"/>
    <sheet name="ППП2-4" sheetId="9" r:id="rId9"/>
    <sheet name="ПП6" sheetId="10" r:id="rId10"/>
    <sheet name="ПП7" sheetId="11" r:id="rId11"/>
  </sheets>
  <definedNames>
    <definedName name="_xlnm.Print_Area" localSheetId="9">'ПП6'!$A$1:$K$38</definedName>
    <definedName name="_xlnm.Print_Area" localSheetId="10">'ПП7'!$A$1:$P$86</definedName>
    <definedName name="_xlnm.Print_Area" localSheetId="1">'ППП1-1'!$A$1:$L$16</definedName>
    <definedName name="_xlnm.Print_Area" localSheetId="2">'ППП2-1'!$A$1:$M$60</definedName>
    <definedName name="_xlnm.Print_Area" localSheetId="4">'ППП2-2'!$A$1:$L$52</definedName>
    <definedName name="_xlnm.Print_Area" localSheetId="6">'ППП2-3'!$A$1:$M$27</definedName>
    <definedName name="_xlnm.Print_Area" localSheetId="8">'ППП2-4'!$A$1:$M$103</definedName>
  </definedNames>
  <calcPr fullCalcOnLoad="1"/>
</workbook>
</file>

<file path=xl/sharedStrings.xml><?xml version="1.0" encoding="utf-8"?>
<sst xmlns="http://schemas.openxmlformats.org/spreadsheetml/2006/main" count="1010" uniqueCount="338">
  <si>
    <t>№ п/п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</si>
  <si>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</si>
  <si>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</si>
  <si>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</si>
  <si>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</si>
  <si>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</si>
  <si>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</si>
  <si>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</si>
  <si>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</si>
  <si>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</si>
  <si>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</si>
  <si>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</si>
  <si>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</si>
  <si>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Ожидаемый результат от реализации подпрограммного мероприятия (в натуральном выражении)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</si>
  <si>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</si>
  <si>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</si>
  <si>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</si>
  <si>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</si>
  <si>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</si>
  <si>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>Ответственный исполнитель, соисполнители</t>
  </si>
  <si>
    <t>юридические лица</t>
  </si>
  <si>
    <t>краевой бюджет(*)</t>
  </si>
  <si>
    <t>районный бюджет</t>
  </si>
  <si>
    <t>х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</si>
  <si>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</si>
  <si>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</si>
  <si>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</si>
  <si>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</si>
  <si>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</si>
  <si>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</si>
  <si>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</si>
  <si>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</si>
  <si>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</si>
  <si>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</si>
  <si>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</si>
  <si>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</si>
  <si>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</si>
  <si>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</si>
  <si>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</si>
  <si>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</si>
  <si>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</si>
  <si>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</si>
  <si>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</si>
  <si>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</si>
  <si>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</si>
  <si>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</si>
  <si>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"Сохранение и развитие традиционной народной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</si>
  <si>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</si>
  <si>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1.2</t>
  </si>
  <si>
    <t>Задача 2 «Поддержка творческих инициатив населения и организаций культуры»</t>
  </si>
  <si>
    <t>Перечень мероприятий подпрограммы "Развитие архивного дела"</t>
  </si>
  <si>
    <t>121</t>
  </si>
  <si>
    <t>Администрация Туруханского района</t>
  </si>
  <si>
    <t>0804</t>
  </si>
  <si>
    <t>241</t>
  </si>
  <si>
    <t>0113</t>
  </si>
  <si>
    <t>обеспечение сохранности не менее 3 объектов культурного наследия в год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</si>
  <si>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</si>
  <si>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</si>
  <si>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</si>
  <si>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</si>
  <si>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</si>
  <si>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</si>
  <si>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Руководитель</t>
  </si>
  <si>
    <t>Ю.М. Тагиров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</si>
  <si>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</si>
  <si>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t>ИТОГО по мероприятию 2.4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</si>
  <si>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</si>
  <si>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</si>
  <si>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ИТОГО по мероприятию 2.5</t>
  </si>
  <si>
    <t>ИТОГО по мероприятию 1.3</t>
  </si>
  <si>
    <t>ИТОГО по мероприятию 3.4</t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</si>
  <si>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</si>
  <si>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</si>
  <si>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</si>
  <si>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</si>
  <si>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</si>
  <si>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</si>
  <si>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</si>
  <si>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</si>
  <si>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t>2018 год</t>
  </si>
  <si>
    <t>119</t>
  </si>
  <si>
    <t>129</t>
  </si>
  <si>
    <t>2019 год</t>
  </si>
  <si>
    <t>2020 год</t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</si>
  <si>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</si>
  <si>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</si>
  <si>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</si>
  <si>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</si>
  <si>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</si>
  <si>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</si>
  <si>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</si>
  <si>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</si>
  <si>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</si>
  <si>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</si>
  <si>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</si>
  <si>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Обеспечение деятельности подведомственных учреждений за счет прочих доходов от оказания платных услуг(работ)</t>
    </r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</si>
  <si>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"Сохарнение, возрождение и развитие народных художественных просыслов и ремесел"</t>
    </r>
  </si>
  <si>
    <t>0620083870</t>
  </si>
  <si>
    <t>Перечень мероприятий подпрограммы "Обеспечение условий реализации программы и прочие мероприятия"</t>
  </si>
  <si>
    <t>0703</t>
  </si>
  <si>
    <t>350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</si>
  <si>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</si>
  <si>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t>ИТОГО по мероприятию 4.1</t>
  </si>
  <si>
    <t>ИТОГО по мероприятию 4.2</t>
  </si>
  <si>
    <t>243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</si>
  <si>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</si>
  <si>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обеспечение реализации муниципальной программы не менее, чем на 95%</t>
  </si>
  <si>
    <t>122</t>
  </si>
  <si>
    <t>ИТОГО по мероприятию 5.1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</si>
  <si>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</si>
  <si>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5.2</t>
  </si>
  <si>
    <t>Приложение № 2</t>
  </si>
  <si>
    <t>2021 год</t>
  </si>
  <si>
    <t>0640083930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</si>
  <si>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эффективное использование культурного наследия Туруханского района</t>
    </r>
  </si>
  <si>
    <t>Цель подпрограммы: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</si>
  <si>
    <t>0620084010</t>
  </si>
  <si>
    <t>0610084010</t>
  </si>
  <si>
    <t xml:space="preserve"> </t>
  </si>
  <si>
    <t>611</t>
  </si>
  <si>
    <t>0610074880</t>
  </si>
  <si>
    <t>0610080610</t>
  </si>
  <si>
    <t>УК Туруханского района</t>
  </si>
  <si>
    <t>0610080650</t>
  </si>
  <si>
    <t>0610081200</t>
  </si>
  <si>
    <t>0610081230</t>
  </si>
  <si>
    <t>за счет средств федерального бюджета</t>
  </si>
  <si>
    <t>за счет средств краевого бюджета</t>
  </si>
  <si>
    <t>софинансирование за счет средств местного бюджета</t>
  </si>
  <si>
    <t>06100S4880</t>
  </si>
  <si>
    <t>Задача 1: Обеспечение сохранности объектов культурного наследия</t>
  </si>
  <si>
    <t>Задача 2: Развитие библиотечного дела</t>
  </si>
  <si>
    <t>Задача 3: Развитие музейного дела</t>
  </si>
  <si>
    <t>0610081220</t>
  </si>
  <si>
    <r>
      <rPr>
        <u val="single"/>
        <sz val="12"/>
        <rFont val="Times New Roman"/>
        <family val="1"/>
      </rPr>
      <t>Мероприятие 2.6</t>
    </r>
    <r>
      <rPr>
        <sz val="12"/>
        <rFont val="Times New Roman"/>
        <family val="1"/>
      </rPr>
      <t xml:space="preserve"> "Софинансирование на комплектование книжных фондов библиотек муниципальных образований Красноярского края за счет средств местного бюджета"</t>
    </r>
  </si>
  <si>
    <t>0610081190</t>
  </si>
  <si>
    <t>к подпрограмме "Культурное наследие", реализуемой в рамках муниципальной программы "Развитие культуры и туризма Туруханского района"</t>
  </si>
  <si>
    <t>Бюджетные ассигнования, тыс. рублей</t>
  </si>
  <si>
    <t>Мероприятие 2.5 "Комплектование книжных фондов библиотек муниципальных образований Красноярского края за счёт средств краевого бюджета"</t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</si>
  <si>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Красноярского края за счет средств федерального и краевого бюджетов и софинансирование на комплектование книжных фондов библиотек за счет средств местного бюджета" всего, в том числе:</t>
    </r>
  </si>
  <si>
    <t>к подпрограмме "Искусство и народное творчество", реализуемой в рамках муниципальной программы "Развитие культуры и туризма Туруханского района"</t>
  </si>
  <si>
    <t>Итого по всем мероприятиям подпрограммы:</t>
  </si>
  <si>
    <t>в том числе по главным распорядителям бюджетных средств:</t>
  </si>
  <si>
    <t>0620080610</t>
  </si>
  <si>
    <t>0620080650</t>
  </si>
  <si>
    <t>0620081240</t>
  </si>
  <si>
    <t>0620074810</t>
  </si>
  <si>
    <t>06200S4810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</si>
  <si>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реализацию социокультурных проектов муниципальными учреждениями культуры и образовательными организациями в области культуры"</t>
    </r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</si>
  <si>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"Софинансирование расходов на реализацию социокультурных проектов муниципальными учреждениями культуры и образовательными организациями в области культуры за счет средств местного бюджета"</t>
    </r>
  </si>
  <si>
    <t>Приложение №2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</si>
  <si>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Создание условий для устойчивого развития отрасли «культура»</t>
    </r>
  </si>
  <si>
    <t>Задача 1 "Развитие системы непрерывного профессионального образования в области культуры"</t>
  </si>
  <si>
    <t>0640080610</t>
  </si>
  <si>
    <t>Задача 2 «Поддержка творческих работников»</t>
  </si>
  <si>
    <t>Задача 3 «Внедрение информационно-коммуникационных технологий в отрасли «культура», развитие информационных ресурсов»</t>
  </si>
  <si>
    <t>Задача 4 «Развитие инфраструктуры отрасли «культура»</t>
  </si>
  <si>
    <t>Задача 5 «Обеспечение эффективного управления отрасли «культура»</t>
  </si>
  <si>
    <t>к  подпрограмме "Обеспечение условий реализации программы и прочие мероприятия", реализуемой в рамках муниципальной программы "Развитие культуры и туризма Туруханского района"</t>
  </si>
  <si>
    <t>0640080460</t>
  </si>
  <si>
    <t>0640081290</t>
  </si>
  <si>
    <t>0640081330</t>
  </si>
  <si>
    <t>06400L4670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</si>
  <si>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"Поддержка отрасли культуры"</t>
    </r>
  </si>
  <si>
    <t>064A174840</t>
  </si>
  <si>
    <r>
      <rPr>
        <u val="single"/>
        <sz val="12"/>
        <rFont val="Times New Roman"/>
        <family val="1"/>
      </rPr>
      <t>Мероприятие 4.1</t>
    </r>
    <r>
      <rPr>
        <sz val="12"/>
        <rFont val="Times New Roman"/>
        <family val="1"/>
      </rPr>
      <t xml:space="preserve"> "Расходы на обеспечение развития и укрепления материально-технической базы домов культуры в населенных пунктах с числом жителей до 50 тыс. человек" всего, в том числе:</t>
    </r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</si>
  <si>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</si>
  <si>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</si>
  <si>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t>Задача 1 Модернизация материально-технической базы муниципального архива Туруханского района для создания нормативных условий хранения архивных документов,  исключающих их хищение и утрату</t>
  </si>
  <si>
    <t>Задача 2 Формирование современной информационно-технологической инфраструктуры</t>
  </si>
  <si>
    <t>к  подпрограмме "Развитие архивного дела", реализуемой в рамках муниципальной программы "Развитие культуры и туризма Туруханского района"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</si>
  <si>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11-5564)"</t>
    </r>
  </si>
  <si>
    <t>0630075190</t>
  </si>
  <si>
    <t>0630081260</t>
  </si>
  <si>
    <t>к муниципальной программе "Развитие культуры и туризма Туруханского района"</t>
  </si>
  <si>
    <t>Развитие культуры и туризма Туруханского района</t>
  </si>
  <si>
    <t>Обеспечение условий реализации программы и прочие мероприятия</t>
  </si>
  <si>
    <t>0630000000</t>
  </si>
  <si>
    <t>0610000000</t>
  </si>
  <si>
    <t>0620000000</t>
  </si>
  <si>
    <t>0640000000</t>
  </si>
  <si>
    <t>увеличение среднего числа книговыдач в расчёте на 1 тыс. человек населения на 1 % в год</t>
  </si>
  <si>
    <t>увеличение представленных (во всех формах) зрителю музейных предметов в общем количестве музейных предметов основного фонда до 26,7 %</t>
  </si>
  <si>
    <t>увеличение количества посетителей муниципальных учреждений культурно-досугового типа на 1 тыс. человек населения на 1 % в год;
увеличение числа клубных формирований на 1 тыс. человек населения до 12 ед.;
увеличение числа участников клубных формирований на 1 тыс. человек населения на 1 % в год</t>
  </si>
  <si>
    <t>минимальное число социокультурных проектов в области культуры, реализованных муниципальными учреждениями - 0</t>
  </si>
  <si>
    <t>грантовая поддержка не менее двух учреждений и не менее двух работников учреждений в год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</si>
  <si>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"Создание (реконструкция) и капитальный ремонт культурно-досуговых учреждений в сельской местности" всего, в том числе:</t>
    </r>
  </si>
  <si>
    <t>средства краевого бюджета</t>
  </si>
  <si>
    <t>капитальный ремонт здания СДК п. Келлог</t>
  </si>
  <si>
    <t>Приложение № 1</t>
  </si>
  <si>
    <t>к  подпрограмме "Культурное наследие", реализуемой в рамках муниципальной программы "Развитие культуры и туризма Туруханского района"</t>
  </si>
  <si>
    <t>Перечень и значения показателей результативности подпрограммы "Культурное наследие"</t>
  </si>
  <si>
    <t>Цель, показатели результативности</t>
  </si>
  <si>
    <t>Единица измерения</t>
  </si>
  <si>
    <t>Источник информации</t>
  </si>
  <si>
    <t>Годы реализации подпрограммы</t>
  </si>
  <si>
    <t>2017 год</t>
  </si>
  <si>
    <r>
      <rPr>
        <b/>
        <sz val="12"/>
        <rFont val="Times New Roman"/>
        <family val="1"/>
      </rPr>
      <t xml:space="preserve">Цель подпрограммы: </t>
    </r>
    <r>
      <rPr>
        <sz val="12"/>
        <rFont val="Times New Roman"/>
        <family val="1"/>
      </rPr>
      <t>Сохранение и эффективное использование культурного наследия Туруханского района</t>
    </r>
  </si>
  <si>
    <r>
      <rPr>
        <b/>
        <sz val="12"/>
        <rFont val="Times New Roman"/>
        <family val="1"/>
      </rPr>
      <t xml:space="preserve">Задача 1 подпрограммы: </t>
    </r>
    <r>
      <rPr>
        <sz val="12"/>
        <rFont val="Times New Roman"/>
        <family val="1"/>
      </rPr>
      <t>Обеспечение сохранности объектов культурного наследия</t>
    </r>
  </si>
  <si>
    <t>Доля объектов культурного наследия, находящихся в удовлетворительном состоянии, в общем количестве объектов культурного наследия на территории Туруханского района</t>
  </si>
  <si>
    <t>%</t>
  </si>
  <si>
    <t>Расчетный показатель на основе ведомственной отчетности</t>
  </si>
  <si>
    <r>
      <rPr>
        <b/>
        <sz val="12"/>
        <rFont val="Times New Roman"/>
        <family val="1"/>
      </rPr>
      <t xml:space="preserve">Задача 2 подпрограммы: </t>
    </r>
    <r>
      <rPr>
        <sz val="12"/>
        <rFont val="Times New Roman"/>
        <family val="1"/>
      </rPr>
      <t>Развитие библиотечного дела</t>
    </r>
  </si>
  <si>
    <t xml:space="preserve">Среднее число книговыдач в расчёте на 1 тыс. человек населения </t>
  </si>
  <si>
    <t>экз</t>
  </si>
  <si>
    <t>Свод годовых сведений об общедоступных (публичных) библиотеках системы Минкультуры России</t>
  </si>
  <si>
    <t>Количество экземпляров новых изданий в расчёте на 1 тыс. человек населения, поступивших в фонды общедоступных библиотек</t>
  </si>
  <si>
    <r>
      <rPr>
        <b/>
        <sz val="12"/>
        <rFont val="Times New Roman"/>
        <family val="1"/>
      </rPr>
      <t xml:space="preserve">Задача 3 подпрограммы: </t>
    </r>
    <r>
      <rPr>
        <sz val="12"/>
        <rFont val="Times New Roman"/>
        <family val="1"/>
      </rPr>
      <t>Развитие музейного дела</t>
    </r>
  </si>
  <si>
    <t xml:space="preserve">Доля представленных (во всех формах) зрителю музейных  предметов в общем количестве музейных предметов основного фонда </t>
  </si>
  <si>
    <t xml:space="preserve">8-НК «Сведения о деятельности музея»; плановые показатели </t>
  </si>
  <si>
    <t>Руководитель         ____________________</t>
  </si>
  <si>
    <t>увеличение количества  экземпляров новых изданий в расчёте на 1 тыс. человек населения, поступивших в фонды общедоступных библиотек с 558 до 611 экземпляров</t>
  </si>
  <si>
    <t>Перечень и значения показателей результативности подпрограммы "Искусство и народное творчество"</t>
  </si>
  <si>
    <t>Цель, целевые индикаторы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</si>
  <si>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</si>
  <si>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r>
      <rPr>
        <b/>
        <sz val="12"/>
        <rFont val="Times New Roman"/>
        <family val="1"/>
      </rPr>
      <t xml:space="preserve">Задача 1 подпрограммы: </t>
    </r>
    <r>
      <rPr>
        <sz val="12"/>
        <rFont val="Times New Roman"/>
        <family val="1"/>
      </rPr>
      <t>Сохранение и развитие традиционной народной культуры</t>
    </r>
  </si>
  <si>
    <t xml:space="preserve">Количество посетителей муниципальных учреждений культурно-досугового типа на 1 тыс. человек населения </t>
  </si>
  <si>
    <t>чел</t>
  </si>
  <si>
    <t xml:space="preserve">Число клубных формирований на 1 тыс. человек населения </t>
  </si>
  <si>
    <t>ед</t>
  </si>
  <si>
    <t xml:space="preserve">Отраслевая статистическая отчетность (форма № 7-НК «Сведения об учреждении культурно-досугового типа»; плановые показатели </t>
  </si>
  <si>
    <t xml:space="preserve">Число участников клубных формирований на 1 тыс. человек населения </t>
  </si>
  <si>
    <r>
      <rPr>
        <b/>
        <sz val="12"/>
        <rFont val="Times New Roman"/>
        <family val="1"/>
      </rPr>
      <t xml:space="preserve">Задача 2 подпрограммы: </t>
    </r>
    <r>
      <rPr>
        <sz val="12"/>
        <rFont val="Times New Roman"/>
        <family val="1"/>
      </rPr>
      <t>Поддержка творческих инициатив населения и организаций культуры</t>
    </r>
  </si>
  <si>
    <t>Минимальное число социокультурных проектов в области культуры, реализованных муниципальными учреждениями</t>
  </si>
  <si>
    <t xml:space="preserve">плановые показатели </t>
  </si>
  <si>
    <t>Руководитель         _____________________</t>
  </si>
  <si>
    <t>Перечень и значения показателей результативности подпрограммы "Развитие архивного дела"</t>
  </si>
  <si>
    <r>
      <rPr>
        <b/>
        <sz val="12"/>
        <rFont val="Times New Roman"/>
        <family val="1"/>
      </rPr>
      <t>Цель подпрограммы: О</t>
    </r>
    <r>
      <rPr>
        <sz val="12"/>
        <rFont val="Times New Roman"/>
        <family val="1"/>
      </rPr>
      <t>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  </r>
  </si>
  <si>
    <r>
      <rPr>
        <b/>
        <sz val="12"/>
        <rFont val="Times New Roman"/>
        <family val="1"/>
      </rPr>
      <t>Задача 1 подпрограммы: М</t>
    </r>
    <r>
      <rPr>
        <sz val="12"/>
        <rFont val="Times New Roman"/>
        <family val="1"/>
      </rPr>
      <t>одернизировать материально - техническую базу муниципального архива для создания нормативных условий хранения архивных документов, исключающих их хищение и утрату</t>
    </r>
  </si>
  <si>
    <r>
      <rPr>
        <u val="single"/>
        <sz val="12"/>
        <rFont val="Times New Roman"/>
        <family val="1"/>
      </rPr>
      <t>Д</t>
    </r>
    <r>
      <rPr>
        <sz val="12"/>
        <rFont val="Times New Roman"/>
        <family val="1"/>
      </rPr>
      <t>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  </r>
  </si>
  <si>
    <r>
      <rPr>
        <b/>
        <sz val="12"/>
        <rFont val="Times New Roman"/>
        <family val="1"/>
      </rPr>
      <t>Задача 2 подпрограммы: Ф</t>
    </r>
    <r>
      <rPr>
        <sz val="12"/>
        <rFont val="Times New Roman"/>
        <family val="1"/>
      </rPr>
      <t>ормировать современную информационно - технологическую инфраструктуру</t>
    </r>
  </si>
  <si>
    <t>Единицы хранения архивных документов, хранящихся в муниципальном архиве Туруханского района</t>
  </si>
  <si>
    <t>ед.хранения</t>
  </si>
  <si>
    <t>Перечень и значения показателей результативности подпрограммы "Обеспечение условий реализации программы и прочие мероприятия"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</si>
  <si>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Создание условий для устойчивого развития отрасли «культура»</t>
    </r>
  </si>
  <si>
    <t>Задача 1 подпрограммы: Развитие системы непрерывного профессионального образования в области культуры</t>
  </si>
  <si>
    <t>Охват детей в возрасте до 17 лет образовательными услугами в области культуры</t>
  </si>
  <si>
    <t>Количество детей, привлекаемых к участию в творческих мероприятиях</t>
  </si>
  <si>
    <t>Задача 2 подпрограммы: Поддержка творческих работников</t>
  </si>
  <si>
    <t>Число получателей денежных поощрений лучшим творческим работникам, работникам организаций культуры и образовательных учреждений в области культуры, талантливой молодежи в сфере культуры и искусства</t>
  </si>
  <si>
    <t>Плановые показатели</t>
  </si>
  <si>
    <t>Число получателей денежных поощрений лучшими учреждениями культуры и образовательными учреждениями в области культуры</t>
  </si>
  <si>
    <t>ед.</t>
  </si>
  <si>
    <t>Задача 3 подпрограммы: Внедрение информационно-коммуникационных технологий в отрасли «культура», развитие информационных ресурсов</t>
  </si>
  <si>
    <t>Доля учреждений, подключенных к сети интернет</t>
  </si>
  <si>
    <t>Доля учреждений, имеющих официальный сайт в сети интернет</t>
  </si>
  <si>
    <r>
      <rPr>
        <b/>
        <sz val="12"/>
        <rFont val="Times New Roman"/>
        <family val="1"/>
      </rPr>
      <t xml:space="preserve">Задача 4 подпрограммы: </t>
    </r>
    <r>
      <rPr>
        <sz val="12"/>
        <rFont val="Times New Roman"/>
        <family val="1"/>
      </rPr>
      <t xml:space="preserve"> Развитие инфраструктуры отрасли «культура</t>
    </r>
  </si>
  <si>
    <t>Количество культурно-досуговых учреждений, получивших финансовую поддержку на модернизацию материально-технической базы</t>
  </si>
  <si>
    <t>Доля учреждений культуры, здания и помещения которых находятся в удовлетворительном состоянии</t>
  </si>
  <si>
    <t>Задача 5 подпрограммы: Обеспечение эффективного управления отрасли «культура</t>
  </si>
  <si>
    <t>Соблюдение сроков представления главным распорядителем  годовой бюджетной отчетности</t>
  </si>
  <si>
    <t>баллы</t>
  </si>
  <si>
    <t>Приказ финансового управления администрации Туруханского района</t>
  </si>
  <si>
    <t>Своевременность и качество  подготовленных  НПА (изменений в НПА),  проектов нормативных правовых актов, обусловленных изменениями федерального и регионального законодательства</t>
  </si>
  <si>
    <t>Нормативные правовые акты</t>
  </si>
  <si>
    <t xml:space="preserve">Уровень исполнения расходов главного распорядителя за счет средств районного бюджета (без учета межбюджетных трансфертов, имеющих целевое  назначение, из федерального и краевого бюджетов)   </t>
  </si>
  <si>
    <t>Годовая бухгалтерская отчетность</t>
  </si>
  <si>
    <t>Своевременность представления фрагмента реестра расходных обязательств главного распорядителя</t>
  </si>
  <si>
    <t>охват детей образовательными услугами в области культуры не менее 16 % от общего количества детей в возрасте от 7 до 15 лет</t>
  </si>
  <si>
    <t>количество детей, привлекаемых к участию в творческих мероприятиях не менее 65 чел. ежегодно</t>
  </si>
  <si>
    <t>Приложение № 6</t>
  </si>
  <si>
    <t>0640080650</t>
  </si>
  <si>
    <t>2022 год</t>
  </si>
  <si>
    <t>создание и обслуживание не менее 6 интернет-сайтов учреждений культуры</t>
  </si>
  <si>
    <t>УЖКХ и строительства</t>
  </si>
  <si>
    <t>247</t>
  </si>
  <si>
    <t>064000000</t>
  </si>
  <si>
    <t>Постановление администрации Туруханского района «О Порядке ведения реестра расходных обязательств Туруханского района»</t>
  </si>
  <si>
    <t xml:space="preserve">Приложение </t>
  </si>
  <si>
    <t>к паспорту муниципальной программы Туруханского района "Развитие культуры и туризма Туруханского района"</t>
  </si>
  <si>
    <t>Перечень целевых показателей муниципальной программы Туруханского района с указанием планируемых к достижению значений в результате реализации муниципальной программы Туруханского района</t>
  </si>
  <si>
    <t>Цели, задачи, показатели</t>
  </si>
  <si>
    <t>2013 год</t>
  </si>
  <si>
    <t>Годы реализации муниципальной программы Туруханского района</t>
  </si>
  <si>
    <t>2014 год</t>
  </si>
  <si>
    <t>2015 год</t>
  </si>
  <si>
    <t>2016 год</t>
  </si>
  <si>
    <t>Годы до конца реализации муниципальной программы Туруханского района в пятилетнем интервале</t>
  </si>
  <si>
    <t>2025 год</t>
  </si>
  <si>
    <t>2030 год</t>
  </si>
  <si>
    <t>Цель Создание условий  для развития и реализации культурного и духовного потенциала населения Туруханского района</t>
  </si>
  <si>
    <t>Удельный вес населения участвующего в платных культурно - досуговых мероприятиях, проводимых муниципальными учреждениями культуры</t>
  </si>
  <si>
    <t>Количество экземпляров новых поступлений в библиотечные фонды общедоступных библиотек на 1 тыс. человек населения</t>
  </si>
  <si>
    <t>экз.</t>
  </si>
  <si>
    <t>Охват образовательными услугами в сфере культуры детского населения в возрасте от 7 до 15 лет</t>
  </si>
  <si>
    <t>Доля оцифрованных заголовков единиц хранения, переведенных в электронный формат программного комплекса «Архивный фонд» (создание электронных описей)</t>
  </si>
  <si>
    <t>Задача 3 «Развитие инфраструктуры отрасли «культура»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</si>
  <si>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"Расходы на обеспечение развития и укрепления материально-технической базы домов культуры в населенных пунктах с числом жителей до 50 тыс. человек" всего, в том числе:</t>
    </r>
  </si>
  <si>
    <t>06200L4670</t>
  </si>
  <si>
    <t>0640084210</t>
  </si>
  <si>
    <t>Приложение № 5</t>
  </si>
  <si>
    <t>0640074490</t>
  </si>
  <si>
    <t>расходы по переданным полномочиям поселений за счёт средств бюджетов поселений(*)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</si>
  <si>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"Государственная поддержка комплексного развития муниципальных учреждений культуры и образовательных организаций в области культуры"</t>
    </r>
  </si>
  <si>
    <t>06400S4490</t>
  </si>
  <si>
    <t>0640084490</t>
  </si>
  <si>
    <t>831</t>
  </si>
  <si>
    <t>321</t>
  </si>
  <si>
    <t>2023 год</t>
  </si>
  <si>
    <t>064А255196</t>
  </si>
  <si>
    <t>064А255195</t>
  </si>
  <si>
    <t>853</t>
  </si>
  <si>
    <t>0640084010</t>
  </si>
  <si>
    <t xml:space="preserve">увеличение числа участников клубных формирований на 1 тыс. человек населения </t>
  </si>
  <si>
    <t>062А74820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</si>
  <si>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"Расходы на обеспечение деятельности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фестивалей, конкурсов, в том числе для детей и молодёжи" всего, в том числе:</t>
    </r>
  </si>
  <si>
    <t>за счет средств краевого бюджнета</t>
  </si>
  <si>
    <t>2024 год</t>
  </si>
  <si>
    <t>0640084600</t>
  </si>
  <si>
    <t>2026 год</t>
  </si>
  <si>
    <t>Итого на 2023-2025 годы</t>
  </si>
  <si>
    <t>06100L5191</t>
  </si>
  <si>
    <t>Код цели</t>
  </si>
  <si>
    <t>2355190X232780000000</t>
  </si>
  <si>
    <t>за счет средств местного бюджета</t>
  </si>
  <si>
    <t>2355190X100230000000</t>
  </si>
  <si>
    <t>414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</si>
  <si>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учреждений культуры, в том числе включающие в себя выполнение мероприятий по обеспечению пожарной безопасности"</t>
    </r>
  </si>
  <si>
    <t>0640084220</t>
  </si>
  <si>
    <t>средства ООО "РН-Ванкор"</t>
  </si>
  <si>
    <t>к постановлению администрации Туруханского района</t>
  </si>
  <si>
    <t>Приложение № 3</t>
  </si>
  <si>
    <t>2355190X100250000000</t>
  </si>
  <si>
    <t>№ 395-п</t>
  </si>
  <si>
    <t>от 17.05.2023</t>
  </si>
  <si>
    <t>0640074800</t>
  </si>
  <si>
    <t>0412</t>
  </si>
  <si>
    <t>245</t>
  </si>
  <si>
    <t>540</t>
  </si>
  <si>
    <t>06400S4800</t>
  </si>
  <si>
    <t>№395-п</t>
  </si>
  <si>
    <t>ИТОГО:</t>
  </si>
  <si>
    <t>Наименование муниципальной программы Туруханского района, подпрограммы</t>
  </si>
  <si>
    <t>капитальный ремонт учреждений культуры и образования в области культуры, организация не менее двух туристско-рекреационных зон на территории Туруханского района</t>
  </si>
  <si>
    <t>Приложение</t>
  </si>
  <si>
    <t>от  21.06.2023</t>
  </si>
  <si>
    <t>№ 468 -п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</si>
</sst>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0.0%"/>
    <numFmt numFmtId="196" formatCode="[$-FC19]d\ mmmm\ yyyy\ &quot;г.&quot;"/>
    <numFmt numFmtId="197" formatCode="0.000"/>
    <numFmt numFmtId="198" formatCode="#,##0.0000"/>
    <numFmt numFmtId="199" formatCode="0.0000"/>
    <numFmt numFmtId="200" formatCode="#,##0.00000"/>
  </numFmts>
  <fonts count="6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4"/>
      <name val="Times New Roman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192" fontId="1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192" fontId="1" fillId="0" borderId="0" xfId="0" applyNumberFormat="1" applyFont="1" applyAlignment="1">
      <alignment/>
    </xf>
    <xf numFmtId="192" fontId="1" fillId="32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194" fontId="1" fillId="0" borderId="10" xfId="0" applyNumberFormat="1" applyFont="1" applyFill="1" applyBorder="1" applyAlignment="1">
      <alignment horizontal="right" vertical="center"/>
    </xf>
    <xf numFmtId="192" fontId="3" fillId="32" borderId="0" xfId="0" applyNumberFormat="1" applyFont="1" applyFill="1" applyAlignment="1">
      <alignment horizontal="right"/>
    </xf>
    <xf numFmtId="192" fontId="1" fillId="32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194" fontId="1" fillId="0" borderId="10" xfId="0" applyNumberFormat="1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Fill="1" applyBorder="1" applyAlignment="1">
      <alignment horizontal="right" vertical="center"/>
    </xf>
    <xf numFmtId="194" fontId="1" fillId="0" borderId="0" xfId="0" applyNumberFormat="1" applyFont="1" applyAlignment="1">
      <alignment horizontal="right" vertical="center" wrapText="1"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Border="1" applyAlignment="1">
      <alignment horizontal="right" vertical="center" wrapText="1"/>
    </xf>
    <xf numFmtId="192" fontId="8" fillId="0" borderId="0" xfId="0" applyNumberFormat="1" applyFont="1" applyAlignment="1">
      <alignment horizontal="right" vertical="center" wrapText="1"/>
    </xf>
    <xf numFmtId="194" fontId="8" fillId="0" borderId="0" xfId="0" applyNumberFormat="1" applyFont="1" applyAlignment="1">
      <alignment horizontal="right" vertical="center"/>
    </xf>
    <xf numFmtId="194" fontId="8" fillId="0" borderId="0" xfId="0" applyNumberFormat="1" applyFont="1" applyAlignment="1">
      <alignment horizontal="right" vertical="center" wrapText="1"/>
    </xf>
    <xf numFmtId="197" fontId="8" fillId="0" borderId="0" xfId="59" applyNumberFormat="1" applyFont="1" applyAlignment="1">
      <alignment horizontal="right"/>
    </xf>
    <xf numFmtId="194" fontId="8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97" fontId="1" fillId="0" borderId="10" xfId="0" applyNumberFormat="1" applyFont="1" applyFill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94" fontId="3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94" fontId="9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  <xf numFmtId="194" fontId="4" fillId="32" borderId="10" xfId="0" applyNumberFormat="1" applyFont="1" applyFill="1" applyBorder="1" applyAlignment="1">
      <alignment horizontal="right" vertical="center" wrapText="1"/>
    </xf>
    <xf numFmtId="192" fontId="1" fillId="32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center" wrapText="1"/>
    </xf>
    <xf numFmtId="194" fontId="4" fillId="0" borderId="10" xfId="0" applyNumberFormat="1" applyFont="1" applyFill="1" applyBorder="1" applyAlignment="1">
      <alignment vertical="center" wrapText="1"/>
    </xf>
    <xf numFmtId="194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vertical="center" wrapText="1"/>
    </xf>
    <xf numFmtId="194" fontId="4" fillId="0" borderId="10" xfId="0" applyNumberFormat="1" applyFont="1" applyBorder="1" applyAlignment="1">
      <alignment vertical="center" wrapText="1"/>
    </xf>
    <xf numFmtId="19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>
      <alignment vertical="center" wrapText="1"/>
      <protection/>
    </xf>
    <xf numFmtId="0" fontId="1" fillId="0" borderId="0" xfId="54" applyFont="1" applyAlignment="1">
      <alignment horizontal="left" vertical="top" wrapText="1"/>
      <protection/>
    </xf>
    <xf numFmtId="0" fontId="1" fillId="0" borderId="0" xfId="54" applyFont="1" applyAlignment="1">
      <alignment vertical="top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0" borderId="10" xfId="54" applyNumberFormat="1" applyFont="1" applyBorder="1" applyAlignment="1">
      <alignment horizontal="center" vertical="center" wrapText="1"/>
      <protection/>
    </xf>
    <xf numFmtId="0" fontId="1" fillId="0" borderId="10" xfId="54" applyNumberFormat="1" applyFont="1" applyBorder="1" applyAlignment="1">
      <alignment horizontal="center" vertical="top" wrapText="1"/>
      <protection/>
    </xf>
    <xf numFmtId="192" fontId="59" fillId="0" borderId="0" xfId="54" applyNumberFormat="1" applyFont="1" applyFill="1" applyBorder="1" applyAlignment="1">
      <alignment horizontal="center" vertical="center" wrapText="1"/>
      <protection/>
    </xf>
    <xf numFmtId="0" fontId="1" fillId="32" borderId="10" xfId="54" applyFont="1" applyFill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left" vertical="center" wrapText="1"/>
      <protection/>
    </xf>
    <xf numFmtId="0" fontId="1" fillId="0" borderId="0" xfId="54" applyFont="1" applyAlignment="1">
      <alignment vertical="center"/>
      <protection/>
    </xf>
    <xf numFmtId="3" fontId="1" fillId="0" borderId="10" xfId="54" applyNumberFormat="1" applyFont="1" applyFill="1" applyBorder="1" applyAlignment="1">
      <alignment horizontal="center" vertical="center" wrapText="1"/>
      <protection/>
    </xf>
    <xf numFmtId="192" fontId="1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54" applyFont="1">
      <alignment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194" fontId="8" fillId="0" borderId="0" xfId="0" applyNumberFormat="1" applyFont="1" applyBorder="1" applyAlignment="1">
      <alignment horizontal="right" vertical="center" wrapText="1"/>
    </xf>
    <xf numFmtId="194" fontId="1" fillId="32" borderId="0" xfId="0" applyNumberFormat="1" applyFont="1" applyFill="1" applyAlignment="1">
      <alignment horizontal="right" vertical="center" wrapText="1"/>
    </xf>
    <xf numFmtId="194" fontId="1" fillId="0" borderId="0" xfId="0" applyNumberFormat="1" applyFont="1" applyAlignment="1">
      <alignment horizontal="center" vertical="center" wrapText="1"/>
    </xf>
    <xf numFmtId="194" fontId="1" fillId="0" borderId="13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60" fillId="0" borderId="10" xfId="0" applyNumberFormat="1" applyFont="1" applyBorder="1" applyAlignment="1">
      <alignment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4" fontId="1" fillId="32" borderId="10" xfId="0" applyNumberFormat="1" applyFont="1" applyFill="1" applyBorder="1" applyAlignment="1">
      <alignment horizontal="right" vertical="center"/>
    </xf>
    <xf numFmtId="194" fontId="9" fillId="32" borderId="10" xfId="0" applyNumberFormat="1" applyFont="1" applyFill="1" applyBorder="1" applyAlignment="1">
      <alignment horizontal="right" vertical="center" wrapText="1"/>
    </xf>
    <xf numFmtId="194" fontId="1" fillId="0" borderId="13" xfId="0" applyNumberFormat="1" applyFont="1" applyFill="1" applyBorder="1" applyAlignment="1">
      <alignment horizontal="right" vertical="center"/>
    </xf>
    <xf numFmtId="194" fontId="1" fillId="0" borderId="13" xfId="0" applyNumberFormat="1" applyFont="1" applyFill="1" applyBorder="1" applyAlignment="1">
      <alignment horizontal="right" vertic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 applyProtection="1">
      <alignment horizontal="center" vertical="center" wrapText="1"/>
      <protection/>
    </xf>
    <xf numFmtId="194" fontId="1" fillId="32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vertical="center"/>
    </xf>
    <xf numFmtId="194" fontId="1" fillId="0" borderId="13" xfId="0" applyNumberFormat="1" applyFont="1" applyFill="1" applyBorder="1" applyAlignment="1">
      <alignment vertical="center"/>
    </xf>
    <xf numFmtId="194" fontId="1" fillId="32" borderId="10" xfId="0" applyNumberFormat="1" applyFont="1" applyFill="1" applyBorder="1" applyAlignment="1">
      <alignment vertical="center"/>
    </xf>
    <xf numFmtId="0" fontId="4" fillId="0" borderId="0" xfId="54" applyFont="1" applyAlignment="1">
      <alignment horizontal="center" vertical="center" wrapText="1"/>
      <protection/>
    </xf>
    <xf numFmtId="0" fontId="1" fillId="32" borderId="10" xfId="54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92" fontId="1" fillId="0" borderId="17" xfId="0" applyNumberFormat="1" applyFont="1" applyBorder="1" applyAlignment="1">
      <alignment horizontal="center" vertical="center" wrapText="1"/>
    </xf>
    <xf numFmtId="192" fontId="1" fillId="0" borderId="17" xfId="0" applyNumberFormat="1" applyFont="1" applyFill="1" applyBorder="1" applyAlignment="1">
      <alignment horizontal="center" vertical="center" wrapText="1"/>
    </xf>
    <xf numFmtId="0" fontId="0" fillId="0" borderId="10" xfId="54" applyBorder="1">
      <alignment/>
      <protection/>
    </xf>
    <xf numFmtId="0" fontId="1" fillId="0" borderId="10" xfId="54" applyFont="1" applyBorder="1" applyAlignment="1">
      <alignment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0" xfId="54" applyFont="1" applyBorder="1" applyAlignment="1">
      <alignment horizontal="center"/>
      <protection/>
    </xf>
    <xf numFmtId="193" fontId="1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32" borderId="10" xfId="54" applyFont="1" applyFill="1" applyBorder="1" applyAlignment="1">
      <alignment horizontal="left" vertical="center" wrapText="1"/>
      <protection/>
    </xf>
    <xf numFmtId="194" fontId="4" fillId="32" borderId="10" xfId="0" applyNumberFormat="1" applyFont="1" applyFill="1" applyBorder="1" applyAlignment="1">
      <alignment horizontal="right" vertical="center"/>
    </xf>
    <xf numFmtId="194" fontId="1" fillId="32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49" fontId="1" fillId="0" borderId="24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right" vertical="center" wrapText="1"/>
    </xf>
    <xf numFmtId="49" fontId="1" fillId="32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/>
    </xf>
    <xf numFmtId="49" fontId="1" fillId="0" borderId="15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/>
    </xf>
    <xf numFmtId="0" fontId="1" fillId="0" borderId="24" xfId="0" applyFont="1" applyBorder="1" applyAlignment="1">
      <alignment horizontal="center" vertical="center" wrapText="1"/>
    </xf>
    <xf numFmtId="49" fontId="1" fillId="32" borderId="12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 applyProtection="1">
      <alignment vertical="center" wrapText="1"/>
      <protection/>
    </xf>
    <xf numFmtId="19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194" fontId="1" fillId="33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13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49" fontId="1" fillId="0" borderId="24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58" fillId="32" borderId="13" xfId="0" applyFont="1" applyFill="1" applyBorder="1" applyAlignment="1">
      <alignment horizontal="center" vertical="center" wrapText="1"/>
    </xf>
    <xf numFmtId="0" fontId="58" fillId="32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194" fontId="1" fillId="0" borderId="0" xfId="0" applyNumberFormat="1" applyFont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24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horizontal="left" vertical="center" wrapText="1"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25" xfId="54" applyFont="1" applyBorder="1" applyAlignment="1">
      <alignment horizontal="left" vertical="center" wrapText="1"/>
      <protection/>
    </xf>
    <xf numFmtId="0" fontId="1" fillId="0" borderId="14" xfId="54" applyFont="1" applyBorder="1" applyAlignment="1">
      <alignment horizontal="left" vertical="center" wrapText="1"/>
      <protection/>
    </xf>
    <xf numFmtId="0" fontId="1" fillId="0" borderId="24" xfId="54" applyFont="1" applyBorder="1" applyAlignment="1">
      <alignment horizontal="left" vertical="center" wrapText="1"/>
      <protection/>
    </xf>
    <xf numFmtId="0" fontId="1" fillId="0" borderId="0" xfId="54" applyFont="1" applyAlignment="1">
      <alignment horizontal="left" vertical="top" wrapText="1"/>
      <protection/>
    </xf>
    <xf numFmtId="0" fontId="4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left" vertical="top" wrapText="1"/>
      <protection/>
    </xf>
    <xf numFmtId="0" fontId="14" fillId="0" borderId="0" xfId="54" applyFont="1" applyAlignment="1">
      <alignment horizontal="left" vertical="center" wrapText="1"/>
      <protection/>
    </xf>
    <xf numFmtId="49" fontId="1" fillId="33" borderId="25" xfId="0" applyNumberFormat="1" applyFont="1" applyFill="1" applyBorder="1" applyAlignment="1">
      <alignment horizontal="right" vertical="center"/>
    </xf>
    <xf numFmtId="49" fontId="1" fillId="33" borderId="14" xfId="0" applyNumberFormat="1" applyFont="1" applyFill="1" applyBorder="1" applyAlignment="1">
      <alignment horizontal="right" vertical="center"/>
    </xf>
    <xf numFmtId="49" fontId="1" fillId="33" borderId="24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4" fontId="8" fillId="0" borderId="0" xfId="0" applyNumberFormat="1" applyFont="1" applyAlignment="1">
      <alignment horizontal="right" vertical="center" wrapText="1"/>
    </xf>
    <xf numFmtId="49" fontId="1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" fillId="0" borderId="10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left" vertical="top" wrapText="1"/>
      <protection/>
    </xf>
    <xf numFmtId="0" fontId="12" fillId="0" borderId="0" xfId="54" applyFont="1" applyAlignment="1">
      <alignment horizontal="left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92" fontId="1" fillId="0" borderId="14" xfId="0" applyNumberFormat="1" applyFont="1" applyBorder="1" applyAlignment="1">
      <alignment horizontal="center" vertical="center" wrapText="1"/>
    </xf>
    <xf numFmtId="192" fontId="1" fillId="0" borderId="24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left" vertical="center" wrapText="1"/>
      <protection/>
    </xf>
    <xf numFmtId="0" fontId="4" fillId="0" borderId="25" xfId="54" applyFont="1" applyBorder="1" applyAlignment="1">
      <alignment horizontal="left" vertical="center" wrapText="1"/>
      <protection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24" xfId="54" applyFont="1" applyBorder="1" applyAlignment="1">
      <alignment horizontal="left" vertical="center" wrapText="1"/>
      <protection/>
    </xf>
    <xf numFmtId="0" fontId="4" fillId="32" borderId="25" xfId="54" applyFont="1" applyFill="1" applyBorder="1" applyAlignment="1">
      <alignment horizontal="left" vertical="center" wrapText="1"/>
      <protection/>
    </xf>
    <xf numFmtId="0" fontId="4" fillId="32" borderId="14" xfId="54" applyFont="1" applyFill="1" applyBorder="1" applyAlignment="1">
      <alignment horizontal="left" vertical="center" wrapText="1"/>
      <protection/>
    </xf>
    <xf numFmtId="0" fontId="4" fillId="32" borderId="24" xfId="54" applyFont="1" applyFill="1" applyBorder="1" applyAlignment="1">
      <alignment horizontal="left" vertical="center" wrapText="1"/>
      <protection/>
    </xf>
    <xf numFmtId="0" fontId="13" fillId="0" borderId="0" xfId="54" applyFont="1" applyAlignment="1">
      <alignment horizontal="left" vertical="top" wrapText="1"/>
      <protection/>
    </xf>
    <xf numFmtId="0" fontId="13" fillId="0" borderId="0" xfId="54" applyFont="1" applyAlignment="1">
      <alignment horizontal="left" vertical="center" wrapText="1"/>
      <protection/>
    </xf>
    <xf numFmtId="49" fontId="1" fillId="0" borderId="15" xfId="0" applyNumberFormat="1" applyFont="1" applyBorder="1" applyAlignment="1">
      <alignment horizontal="center" vertical="center"/>
    </xf>
    <xf numFmtId="49" fontId="1" fillId="32" borderId="13" xfId="0" applyNumberFormat="1" applyFont="1" applyFill="1" applyBorder="1" applyAlignment="1" applyProtection="1">
      <alignment horizontal="center" vertical="center" wrapText="1"/>
      <protection/>
    </xf>
    <xf numFmtId="49" fontId="1" fillId="32" borderId="15" xfId="0" applyNumberFormat="1" applyFont="1" applyFill="1" applyBorder="1" applyAlignment="1" applyProtection="1">
      <alignment horizontal="center" vertical="center" wrapText="1"/>
      <protection/>
    </xf>
    <xf numFmtId="49" fontId="1" fillId="32" borderId="13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wrapText="1"/>
    </xf>
    <xf numFmtId="49" fontId="1" fillId="32" borderId="15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 applyProtection="1">
      <alignment horizontal="center" vertical="center" wrapText="1"/>
      <protection/>
    </xf>
    <xf numFmtId="192" fontId="1" fillId="0" borderId="14" xfId="0" applyNumberFormat="1" applyFont="1" applyFill="1" applyBorder="1" applyAlignment="1">
      <alignment horizontal="center" vertical="center" wrapText="1"/>
    </xf>
    <xf numFmtId="192" fontId="1" fillId="0" borderId="2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92" fontId="14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/>
    </xf>
    <xf numFmtId="192" fontId="1" fillId="0" borderId="34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view="pageBreakPreview" zoomScaleSheetLayoutView="100" zoomScalePageLayoutView="0" workbookViewId="0" topLeftCell="A4">
      <selection activeCell="H1" sqref="H1:R3"/>
    </sheetView>
  </sheetViews>
  <sheetFormatPr defaultColWidth="9.140625" defaultRowHeight="12.75"/>
  <cols>
    <col min="1" max="1" width="8.57421875" style="1" customWidth="1"/>
    <col min="2" max="2" width="59.421875" style="1" customWidth="1"/>
    <col min="3" max="4" width="12.28125" style="1" customWidth="1"/>
    <col min="5" max="5" width="11.28125" style="1" customWidth="1"/>
    <col min="6" max="6" width="10.57421875" style="1" customWidth="1"/>
    <col min="7" max="7" width="10.28125" style="1" customWidth="1"/>
    <col min="8" max="8" width="11.00390625" style="1" customWidth="1"/>
    <col min="9" max="9" width="10.8515625" style="1" customWidth="1"/>
    <col min="10" max="16" width="10.00390625" style="1" customWidth="1"/>
    <col min="17" max="18" width="18.28125" style="1" customWidth="1"/>
  </cols>
  <sheetData>
    <row r="1" spans="6:18" ht="26.25">
      <c r="F1" s="6"/>
      <c r="G1" s="6"/>
      <c r="H1" s="214" t="s">
        <v>269</v>
      </c>
      <c r="I1" s="214"/>
      <c r="J1" s="214"/>
      <c r="K1" s="214"/>
      <c r="L1" s="214"/>
      <c r="M1" s="214"/>
      <c r="N1" s="214"/>
      <c r="O1" s="214"/>
      <c r="P1" s="214"/>
      <c r="Q1" s="214"/>
      <c r="R1" s="190"/>
    </row>
    <row r="2" spans="6:18" ht="15.75">
      <c r="F2" s="6"/>
      <c r="G2" s="6"/>
      <c r="H2" s="214" t="s">
        <v>270</v>
      </c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5:18" ht="35.25" customHeight="1">
      <c r="E3" s="6"/>
      <c r="F3" s="6"/>
      <c r="G3" s="6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5" spans="1:18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8.75">
      <c r="A6" s="139"/>
      <c r="B6" s="215" t="s">
        <v>271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139"/>
    </row>
    <row r="7" spans="1:18" ht="18.75">
      <c r="A7" s="217" t="s">
        <v>0</v>
      </c>
      <c r="B7" s="217" t="s">
        <v>272</v>
      </c>
      <c r="C7" s="217" t="s">
        <v>194</v>
      </c>
      <c r="D7" s="217" t="s">
        <v>273</v>
      </c>
      <c r="E7" s="216" t="s">
        <v>274</v>
      </c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</row>
    <row r="8" spans="1:18" ht="18.75">
      <c r="A8" s="217"/>
      <c r="B8" s="217"/>
      <c r="C8" s="217"/>
      <c r="D8" s="217"/>
      <c r="E8" s="217" t="s">
        <v>275</v>
      </c>
      <c r="F8" s="217" t="s">
        <v>276</v>
      </c>
      <c r="G8" s="217" t="s">
        <v>277</v>
      </c>
      <c r="H8" s="217" t="s">
        <v>197</v>
      </c>
      <c r="I8" s="217" t="s">
        <v>80</v>
      </c>
      <c r="J8" s="217" t="s">
        <v>83</v>
      </c>
      <c r="K8" s="217" t="s">
        <v>84</v>
      </c>
      <c r="L8" s="217" t="s">
        <v>113</v>
      </c>
      <c r="M8" s="217" t="s">
        <v>263</v>
      </c>
      <c r="N8" s="217" t="s">
        <v>299</v>
      </c>
      <c r="O8" s="217" t="s">
        <v>308</v>
      </c>
      <c r="P8" s="217" t="s">
        <v>279</v>
      </c>
      <c r="Q8" s="216" t="s">
        <v>278</v>
      </c>
      <c r="R8" s="216"/>
    </row>
    <row r="9" spans="1:18" ht="12.75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 t="s">
        <v>310</v>
      </c>
      <c r="R9" s="217" t="s">
        <v>280</v>
      </c>
    </row>
    <row r="10" spans="1:18" ht="12.75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</row>
    <row r="11" spans="1:18" ht="15.75">
      <c r="A11" s="2">
        <v>1</v>
      </c>
      <c r="B11" s="220" t="s">
        <v>281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2"/>
    </row>
    <row r="12" spans="1:18" ht="47.25">
      <c r="A12" s="2">
        <v>2</v>
      </c>
      <c r="B12" s="140" t="s">
        <v>282</v>
      </c>
      <c r="C12" s="141" t="s">
        <v>201</v>
      </c>
      <c r="D12" s="2">
        <v>150.3</v>
      </c>
      <c r="E12" s="28">
        <v>148</v>
      </c>
      <c r="F12" s="28">
        <v>150</v>
      </c>
      <c r="G12" s="28">
        <v>151</v>
      </c>
      <c r="H12" s="28">
        <v>152</v>
      </c>
      <c r="I12" s="28">
        <v>152</v>
      </c>
      <c r="J12" s="28">
        <v>152</v>
      </c>
      <c r="K12" s="28">
        <v>153</v>
      </c>
      <c r="L12" s="28">
        <v>154</v>
      </c>
      <c r="M12" s="28">
        <v>154</v>
      </c>
      <c r="N12" s="28">
        <v>154</v>
      </c>
      <c r="O12" s="28">
        <v>154</v>
      </c>
      <c r="P12" s="28">
        <v>154</v>
      </c>
      <c r="Q12" s="28">
        <v>155</v>
      </c>
      <c r="R12" s="28">
        <v>157</v>
      </c>
    </row>
    <row r="13" spans="1:18" ht="47.25">
      <c r="A13" s="2">
        <v>3</v>
      </c>
      <c r="B13" s="140" t="s">
        <v>283</v>
      </c>
      <c r="C13" s="141" t="s">
        <v>284</v>
      </c>
      <c r="D13" s="142">
        <v>268</v>
      </c>
      <c r="E13" s="28">
        <v>560.129666666666</v>
      </c>
      <c r="F13" s="28">
        <v>568.179666666666</v>
      </c>
      <c r="G13" s="28">
        <v>576.229666666666</v>
      </c>
      <c r="H13" s="28">
        <v>584.279666666666</v>
      </c>
      <c r="I13" s="28">
        <v>592.329666666667</v>
      </c>
      <c r="J13" s="28">
        <v>598.9</v>
      </c>
      <c r="K13" s="28">
        <v>611.389</v>
      </c>
      <c r="L13" s="28">
        <v>615</v>
      </c>
      <c r="M13" s="28">
        <v>624.529666666667</v>
      </c>
      <c r="N13" s="28">
        <v>624.529666666667</v>
      </c>
      <c r="O13" s="28">
        <v>624.529666666667</v>
      </c>
      <c r="P13" s="28">
        <v>624.529666666667</v>
      </c>
      <c r="Q13" s="28">
        <v>650</v>
      </c>
      <c r="R13" s="28">
        <v>650</v>
      </c>
    </row>
    <row r="14" spans="1:18" ht="31.5">
      <c r="A14" s="2">
        <v>4</v>
      </c>
      <c r="B14" s="140" t="s">
        <v>285</v>
      </c>
      <c r="C14" s="141" t="s">
        <v>201</v>
      </c>
      <c r="D14" s="142">
        <v>16</v>
      </c>
      <c r="E14" s="142">
        <v>16</v>
      </c>
      <c r="F14" s="142">
        <v>16</v>
      </c>
      <c r="G14" s="142">
        <v>16</v>
      </c>
      <c r="H14" s="142">
        <v>16</v>
      </c>
      <c r="I14" s="142">
        <v>16</v>
      </c>
      <c r="J14" s="142">
        <v>16</v>
      </c>
      <c r="K14" s="28">
        <v>16</v>
      </c>
      <c r="L14" s="28">
        <v>17</v>
      </c>
      <c r="M14" s="28">
        <v>20</v>
      </c>
      <c r="N14" s="28">
        <v>20</v>
      </c>
      <c r="O14" s="28">
        <v>20</v>
      </c>
      <c r="P14" s="28">
        <v>20</v>
      </c>
      <c r="Q14" s="28">
        <v>20</v>
      </c>
      <c r="R14" s="28">
        <v>20</v>
      </c>
    </row>
    <row r="15" spans="1:18" ht="63">
      <c r="A15" s="2">
        <v>5</v>
      </c>
      <c r="B15" s="140" t="s">
        <v>286</v>
      </c>
      <c r="C15" s="141" t="s">
        <v>201</v>
      </c>
      <c r="D15" s="142">
        <v>64</v>
      </c>
      <c r="E15" s="28">
        <v>70.4</v>
      </c>
      <c r="F15" s="28">
        <v>74.4</v>
      </c>
      <c r="G15" s="28">
        <v>79.9</v>
      </c>
      <c r="H15" s="28">
        <v>83.9</v>
      </c>
      <c r="I15" s="28">
        <v>83.9</v>
      </c>
      <c r="J15" s="28">
        <v>83.9</v>
      </c>
      <c r="K15" s="28">
        <v>83.9</v>
      </c>
      <c r="L15" s="28">
        <v>83.9</v>
      </c>
      <c r="M15" s="28">
        <v>83.9</v>
      </c>
      <c r="N15" s="28">
        <v>83.9</v>
      </c>
      <c r="O15" s="28">
        <v>83.9</v>
      </c>
      <c r="P15" s="28">
        <v>83.9</v>
      </c>
      <c r="Q15" s="28">
        <v>87</v>
      </c>
      <c r="R15" s="28">
        <v>89</v>
      </c>
    </row>
    <row r="16" spans="1:18" ht="15.75">
      <c r="A16" s="5"/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20" spans="1:3" ht="15.75">
      <c r="A20" s="218"/>
      <c r="B20" s="218"/>
      <c r="C20" s="218"/>
    </row>
    <row r="21" spans="1:8" ht="15.75">
      <c r="A21" s="218"/>
      <c r="B21" s="218"/>
      <c r="C21" s="218"/>
      <c r="G21" s="219"/>
      <c r="H21" s="219"/>
    </row>
  </sheetData>
  <sheetProtection/>
  <mergeCells count="27">
    <mergeCell ref="R9:R10"/>
    <mergeCell ref="N8:N10"/>
    <mergeCell ref="P8:P10"/>
    <mergeCell ref="A21:C21"/>
    <mergeCell ref="G21:H21"/>
    <mergeCell ref="B11:R11"/>
    <mergeCell ref="L8:L10"/>
    <mergeCell ref="A7:A10"/>
    <mergeCell ref="B7:B10"/>
    <mergeCell ref="C7:C10"/>
    <mergeCell ref="D7:D10"/>
    <mergeCell ref="M8:M10"/>
    <mergeCell ref="A20:C20"/>
    <mergeCell ref="H8:H10"/>
    <mergeCell ref="F8:F10"/>
    <mergeCell ref="I8:I10"/>
    <mergeCell ref="J8:J10"/>
    <mergeCell ref="H1:Q1"/>
    <mergeCell ref="H2:R3"/>
    <mergeCell ref="B6:Q6"/>
    <mergeCell ref="E7:R7"/>
    <mergeCell ref="E8:E10"/>
    <mergeCell ref="Q8:R8"/>
    <mergeCell ref="Q9:Q10"/>
    <mergeCell ref="K8:K10"/>
    <mergeCell ref="G8:G10"/>
    <mergeCell ref="O8:O10"/>
  </mergeCells>
  <printOptions/>
  <pageMargins left="1.1811023622047245" right="0.2362204724409449" top="1.1811023622047245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75"/>
  <sheetViews>
    <sheetView view="pageBreakPreview" zoomScale="75" zoomScaleSheetLayoutView="75" zoomScalePageLayoutView="0" workbookViewId="0" topLeftCell="A1">
      <selection activeCell="H18" sqref="H18"/>
    </sheetView>
  </sheetViews>
  <sheetFormatPr defaultColWidth="17.7109375" defaultRowHeight="12.75"/>
  <cols>
    <col min="1" max="1" width="17.7109375" style="4" customWidth="1"/>
    <col min="2" max="2" width="17.7109375" style="17" customWidth="1"/>
    <col min="3" max="3" width="29.8515625" style="4" customWidth="1"/>
    <col min="4" max="7" width="17.7109375" style="19" customWidth="1"/>
    <col min="8" max="11" width="17.7109375" style="42" customWidth="1"/>
    <col min="12" max="16384" width="17.7109375" style="4" customWidth="1"/>
  </cols>
  <sheetData>
    <row r="2" spans="8:11" ht="23.25">
      <c r="H2" s="304" t="s">
        <v>291</v>
      </c>
      <c r="I2" s="304"/>
      <c r="J2" s="304"/>
      <c r="K2" s="304"/>
    </row>
    <row r="3" spans="8:11" ht="23.25">
      <c r="H3" s="305" t="s">
        <v>321</v>
      </c>
      <c r="I3" s="305"/>
      <c r="J3" s="305"/>
      <c r="K3" s="305"/>
    </row>
    <row r="4" spans="8:11" ht="23.25">
      <c r="H4" s="305" t="s">
        <v>325</v>
      </c>
      <c r="I4" s="305"/>
      <c r="J4" s="305" t="s">
        <v>324</v>
      </c>
      <c r="K4" s="305"/>
    </row>
    <row r="6" spans="6:11" ht="22.5" customHeight="1">
      <c r="F6" s="23"/>
      <c r="G6" s="23"/>
      <c r="H6" s="349" t="s">
        <v>291</v>
      </c>
      <c r="I6" s="349"/>
      <c r="J6" s="349"/>
      <c r="K6" s="349"/>
    </row>
    <row r="7" spans="6:11" ht="51.75" customHeight="1">
      <c r="F7" s="23"/>
      <c r="G7" s="23"/>
      <c r="H7" s="349" t="s">
        <v>175</v>
      </c>
      <c r="I7" s="349"/>
      <c r="J7" s="349"/>
      <c r="K7" s="349"/>
    </row>
    <row r="8" spans="6:11" ht="15.75" customHeight="1">
      <c r="F8" s="23"/>
      <c r="G8" s="23"/>
      <c r="H8" s="41"/>
      <c r="I8" s="41"/>
      <c r="J8" s="41"/>
      <c r="K8" s="41"/>
    </row>
    <row r="9" spans="1:11" ht="18.75">
      <c r="A9" s="350" t="s">
        <v>85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</row>
    <row r="10" spans="1:13" ht="18" customHeight="1">
      <c r="A10" s="350" t="s">
        <v>90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62"/>
      <c r="M10" s="62"/>
    </row>
    <row r="11" spans="1:13" ht="21.75" customHeight="1">
      <c r="A11" s="350" t="s">
        <v>86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62"/>
      <c r="M11" s="62"/>
    </row>
    <row r="12" spans="1:31" ht="18.75">
      <c r="A12" s="350" t="s">
        <v>87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62"/>
      <c r="M12" s="6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8.75">
      <c r="A13" s="350" t="s">
        <v>88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62"/>
      <c r="M13" s="6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8.75">
      <c r="A14" s="350" t="s">
        <v>89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62"/>
      <c r="M14" s="6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8.75">
      <c r="A15" s="1"/>
      <c r="B15" s="1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3" customHeight="1">
      <c r="A16" s="351" t="s">
        <v>14</v>
      </c>
      <c r="B16" s="325" t="s">
        <v>1</v>
      </c>
      <c r="C16" s="325" t="s">
        <v>2</v>
      </c>
      <c r="D16" s="317" t="s">
        <v>3</v>
      </c>
      <c r="E16" s="317"/>
      <c r="F16" s="317"/>
      <c r="G16" s="317"/>
      <c r="H16" s="318" t="s">
        <v>138</v>
      </c>
      <c r="I16" s="318"/>
      <c r="J16" s="318"/>
      <c r="K16" s="31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1.5">
      <c r="A17" s="352"/>
      <c r="B17" s="326"/>
      <c r="C17" s="326"/>
      <c r="D17" s="20" t="s">
        <v>4</v>
      </c>
      <c r="E17" s="20" t="s">
        <v>5</v>
      </c>
      <c r="F17" s="20" t="s">
        <v>6</v>
      </c>
      <c r="G17" s="20" t="s">
        <v>7</v>
      </c>
      <c r="H17" s="165" t="s">
        <v>299</v>
      </c>
      <c r="I17" s="165" t="s">
        <v>308</v>
      </c>
      <c r="J17" s="165" t="s">
        <v>279</v>
      </c>
      <c r="K17" s="43" t="s">
        <v>311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31.5">
      <c r="A18" s="217" t="s">
        <v>9</v>
      </c>
      <c r="B18" s="217" t="s">
        <v>176</v>
      </c>
      <c r="C18" s="7" t="s">
        <v>10</v>
      </c>
      <c r="D18" s="20" t="s">
        <v>23</v>
      </c>
      <c r="E18" s="20" t="s">
        <v>23</v>
      </c>
      <c r="F18" s="20" t="s">
        <v>23</v>
      </c>
      <c r="G18" s="20" t="s">
        <v>23</v>
      </c>
      <c r="H18" s="110">
        <f>SUM(H20:H22)</f>
        <v>437997.14999999997</v>
      </c>
      <c r="I18" s="110">
        <f>SUM(I20:I22)</f>
        <v>286843.623</v>
      </c>
      <c r="J18" s="110">
        <f>SUM(J20:J22)</f>
        <v>286844.023</v>
      </c>
      <c r="K18" s="110">
        <f>SUM(H18:J18)</f>
        <v>1011684.7960000001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>
      <c r="A19" s="217"/>
      <c r="B19" s="217"/>
      <c r="C19" s="7" t="s">
        <v>11</v>
      </c>
      <c r="D19" s="20"/>
      <c r="E19" s="20"/>
      <c r="F19" s="20"/>
      <c r="G19" s="20"/>
      <c r="H19" s="110"/>
      <c r="I19" s="110"/>
      <c r="J19" s="110"/>
      <c r="K19" s="1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31.5">
      <c r="A20" s="217"/>
      <c r="B20" s="217"/>
      <c r="C20" s="7" t="s">
        <v>52</v>
      </c>
      <c r="D20" s="20">
        <v>241</v>
      </c>
      <c r="E20" s="20" t="s">
        <v>55</v>
      </c>
      <c r="F20" s="20" t="s">
        <v>178</v>
      </c>
      <c r="G20" s="20" t="s">
        <v>23</v>
      </c>
      <c r="H20" s="110">
        <f>H31</f>
        <v>6748.942000000001</v>
      </c>
      <c r="I20" s="110">
        <f>I31</f>
        <v>6736.142000000001</v>
      </c>
      <c r="J20" s="110">
        <f>J31</f>
        <v>6736.142000000001</v>
      </c>
      <c r="K20" s="110">
        <f>SUM(H20:J20)</f>
        <v>20221.226000000002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>
      <c r="A21" s="217"/>
      <c r="B21" s="217"/>
      <c r="C21" s="83" t="s">
        <v>265</v>
      </c>
      <c r="D21" s="20" t="s">
        <v>266</v>
      </c>
      <c r="E21" s="20" t="s">
        <v>31</v>
      </c>
      <c r="F21" s="20" t="s">
        <v>267</v>
      </c>
      <c r="G21" s="20" t="s">
        <v>105</v>
      </c>
      <c r="H21" s="110">
        <f aca="true" t="shared" si="0" ref="H21:J22">H24+H27+H34</f>
        <v>18250</v>
      </c>
      <c r="I21" s="110">
        <f t="shared" si="0"/>
        <v>0</v>
      </c>
      <c r="J21" s="110">
        <f t="shared" si="0"/>
        <v>0</v>
      </c>
      <c r="K21" s="110">
        <f>SUM(H21:J21)</f>
        <v>18250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>
      <c r="A22" s="217"/>
      <c r="B22" s="217"/>
      <c r="C22" s="7" t="s">
        <v>123</v>
      </c>
      <c r="D22" s="20">
        <v>244</v>
      </c>
      <c r="E22" s="20" t="s">
        <v>23</v>
      </c>
      <c r="F22" s="20" t="s">
        <v>23</v>
      </c>
      <c r="G22" s="20" t="s">
        <v>23</v>
      </c>
      <c r="H22" s="110">
        <f>H25+H28+H35</f>
        <v>412998.208</v>
      </c>
      <c r="I22" s="110">
        <f t="shared" si="0"/>
        <v>280107.481</v>
      </c>
      <c r="J22" s="110">
        <f t="shared" si="0"/>
        <v>280107.881</v>
      </c>
      <c r="K22" s="110">
        <f>SUM(H22:J22)</f>
        <v>973213.5700000001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31.5">
      <c r="A23" s="217" t="s">
        <v>15</v>
      </c>
      <c r="B23" s="217" t="s">
        <v>57</v>
      </c>
      <c r="C23" s="7" t="s">
        <v>10</v>
      </c>
      <c r="D23" s="20">
        <v>244</v>
      </c>
      <c r="E23" s="20" t="s">
        <v>31</v>
      </c>
      <c r="F23" s="20" t="s">
        <v>179</v>
      </c>
      <c r="G23" s="20" t="s">
        <v>23</v>
      </c>
      <c r="H23" s="110">
        <f>H25</f>
        <v>119315.80900000002</v>
      </c>
      <c r="I23" s="110">
        <f>I25</f>
        <v>76965.81700000001</v>
      </c>
      <c r="J23" s="110">
        <f>J25</f>
        <v>76966.217</v>
      </c>
      <c r="K23" s="110">
        <f>SUM(H23:J23)</f>
        <v>273247.84300000005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>
      <c r="A24" s="217"/>
      <c r="B24" s="217"/>
      <c r="C24" s="7" t="s">
        <v>11</v>
      </c>
      <c r="D24" s="20"/>
      <c r="E24" s="20"/>
      <c r="F24" s="20"/>
      <c r="G24" s="20"/>
      <c r="H24" s="110"/>
      <c r="I24" s="110"/>
      <c r="J24" s="110"/>
      <c r="K24" s="11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>
      <c r="A25" s="217"/>
      <c r="B25" s="217"/>
      <c r="C25" s="7" t="s">
        <v>123</v>
      </c>
      <c r="D25" s="20">
        <v>244</v>
      </c>
      <c r="E25" s="20" t="s">
        <v>31</v>
      </c>
      <c r="F25" s="20" t="s">
        <v>179</v>
      </c>
      <c r="G25" s="20" t="s">
        <v>23</v>
      </c>
      <c r="H25" s="110">
        <f>'ППП2-1'!I16</f>
        <v>119315.80900000002</v>
      </c>
      <c r="I25" s="110">
        <f>'ППП2-1'!J59</f>
        <v>76965.81700000001</v>
      </c>
      <c r="J25" s="110">
        <f>'ППП2-1'!K59</f>
        <v>76966.217</v>
      </c>
      <c r="K25" s="110">
        <f>SUM(H25:J25)</f>
        <v>273247.84300000005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31.5">
      <c r="A26" s="217" t="s">
        <v>58</v>
      </c>
      <c r="B26" s="217" t="s">
        <v>61</v>
      </c>
      <c r="C26" s="7" t="s">
        <v>10</v>
      </c>
      <c r="D26" s="20">
        <v>244</v>
      </c>
      <c r="E26" s="20" t="s">
        <v>31</v>
      </c>
      <c r="F26" s="20" t="s">
        <v>180</v>
      </c>
      <c r="G26" s="20" t="s">
        <v>23</v>
      </c>
      <c r="H26" s="110">
        <f>H28</f>
        <v>117232.533</v>
      </c>
      <c r="I26" s="110">
        <f>I28</f>
        <v>68426.465</v>
      </c>
      <c r="J26" s="110">
        <f>J28</f>
        <v>68426.465</v>
      </c>
      <c r="K26" s="110">
        <f>SUM(H26:J26)</f>
        <v>254085.463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>
      <c r="A27" s="217"/>
      <c r="B27" s="217"/>
      <c r="C27" s="7" t="s">
        <v>11</v>
      </c>
      <c r="D27" s="20"/>
      <c r="E27" s="20"/>
      <c r="F27" s="20"/>
      <c r="G27" s="20"/>
      <c r="H27" s="110"/>
      <c r="I27" s="110"/>
      <c r="J27" s="110"/>
      <c r="K27" s="1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A28" s="217"/>
      <c r="B28" s="217"/>
      <c r="C28" s="7" t="s">
        <v>123</v>
      </c>
      <c r="D28" s="20">
        <v>244</v>
      </c>
      <c r="E28" s="20" t="s">
        <v>31</v>
      </c>
      <c r="F28" s="20" t="s">
        <v>180</v>
      </c>
      <c r="G28" s="20" t="s">
        <v>23</v>
      </c>
      <c r="H28" s="110">
        <f>'ППП2-2'!H16</f>
        <v>117232.533</v>
      </c>
      <c r="I28" s="110">
        <f>'ППП2-2'!I16</f>
        <v>68426.465</v>
      </c>
      <c r="J28" s="110">
        <f>'ППП2-2'!J16</f>
        <v>68426.465</v>
      </c>
      <c r="K28" s="110">
        <f>SUM(H28:J28)</f>
        <v>254085.463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31.5">
      <c r="A29" s="217" t="s">
        <v>59</v>
      </c>
      <c r="B29" s="217" t="s">
        <v>62</v>
      </c>
      <c r="C29" s="7" t="s">
        <v>10</v>
      </c>
      <c r="D29" s="20">
        <v>241</v>
      </c>
      <c r="E29" s="20" t="s">
        <v>55</v>
      </c>
      <c r="F29" s="20" t="s">
        <v>178</v>
      </c>
      <c r="G29" s="20" t="s">
        <v>23</v>
      </c>
      <c r="H29" s="110">
        <f>H31</f>
        <v>6748.942000000001</v>
      </c>
      <c r="I29" s="110">
        <f>I31</f>
        <v>6736.142000000001</v>
      </c>
      <c r="J29" s="110">
        <f>J31</f>
        <v>6736.142000000001</v>
      </c>
      <c r="K29" s="110">
        <f>SUM(H29:J29)</f>
        <v>20221.226000000002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>
      <c r="A30" s="217"/>
      <c r="B30" s="217"/>
      <c r="C30" s="7" t="s">
        <v>11</v>
      </c>
      <c r="D30" s="20"/>
      <c r="E30" s="20"/>
      <c r="F30" s="20"/>
      <c r="G30" s="20"/>
      <c r="H30" s="110"/>
      <c r="I30" s="110"/>
      <c r="J30" s="110"/>
      <c r="K30" s="11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31.5">
      <c r="A31" s="217"/>
      <c r="B31" s="217"/>
      <c r="C31" s="7" t="s">
        <v>52</v>
      </c>
      <c r="D31" s="20">
        <v>241</v>
      </c>
      <c r="E31" s="20" t="s">
        <v>55</v>
      </c>
      <c r="F31" s="20" t="s">
        <v>178</v>
      </c>
      <c r="G31" s="20" t="s">
        <v>23</v>
      </c>
      <c r="H31" s="110">
        <f>'ППП2-3'!I16</f>
        <v>6748.942000000001</v>
      </c>
      <c r="I31" s="110">
        <f>'ППП2-3'!J16</f>
        <v>6736.142000000001</v>
      </c>
      <c r="J31" s="110">
        <f>'ППП2-3'!K16</f>
        <v>6736.142000000001</v>
      </c>
      <c r="K31" s="110">
        <f>SUM(H31:J31)</f>
        <v>20221.226000000002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31.5">
      <c r="A32" s="217" t="s">
        <v>60</v>
      </c>
      <c r="B32" s="217" t="s">
        <v>177</v>
      </c>
      <c r="C32" s="7" t="s">
        <v>12</v>
      </c>
      <c r="D32" s="20" t="s">
        <v>23</v>
      </c>
      <c r="E32" s="20" t="s">
        <v>23</v>
      </c>
      <c r="F32" s="20" t="s">
        <v>181</v>
      </c>
      <c r="G32" s="20" t="s">
        <v>23</v>
      </c>
      <c r="H32" s="110">
        <f>H34+H35</f>
        <v>194699.86599999998</v>
      </c>
      <c r="I32" s="110">
        <f>I34+I35</f>
        <v>134715.199</v>
      </c>
      <c r="J32" s="110">
        <f>J34+J35</f>
        <v>134715.199</v>
      </c>
      <c r="K32" s="110">
        <f>SUM(H32:J32)</f>
        <v>464130.26399999997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>
      <c r="A33" s="348"/>
      <c r="B33" s="217"/>
      <c r="C33" s="7" t="s">
        <v>11</v>
      </c>
      <c r="D33" s="20"/>
      <c r="E33" s="20"/>
      <c r="F33" s="20"/>
      <c r="G33" s="99"/>
      <c r="H33" s="138"/>
      <c r="I33" s="138"/>
      <c r="J33" s="110"/>
      <c r="K33" s="11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>
      <c r="A34" s="348"/>
      <c r="B34" s="217"/>
      <c r="C34" s="83" t="s">
        <v>265</v>
      </c>
      <c r="D34" s="20" t="s">
        <v>266</v>
      </c>
      <c r="E34" s="20" t="s">
        <v>31</v>
      </c>
      <c r="F34" s="323" t="s">
        <v>181</v>
      </c>
      <c r="G34" s="20" t="s">
        <v>105</v>
      </c>
      <c r="H34" s="110">
        <f>'ППП2-4'!I100</f>
        <v>18250</v>
      </c>
      <c r="I34" s="110">
        <f>'ППП2-4'!J100</f>
        <v>0</v>
      </c>
      <c r="J34" s="110">
        <f>'ППП2-4'!K100</f>
        <v>0</v>
      </c>
      <c r="K34" s="110">
        <f>SUM(H34:J34)</f>
        <v>18250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>
      <c r="A35" s="348"/>
      <c r="B35" s="217"/>
      <c r="C35" s="7" t="s">
        <v>123</v>
      </c>
      <c r="D35" s="20">
        <v>244</v>
      </c>
      <c r="E35" s="20" t="s">
        <v>23</v>
      </c>
      <c r="F35" s="324"/>
      <c r="G35" s="20" t="s">
        <v>23</v>
      </c>
      <c r="H35" s="110">
        <f>'ППП2-4'!I101</f>
        <v>176449.86599999998</v>
      </c>
      <c r="I35" s="110">
        <f>'ППП2-4'!J101</f>
        <v>134715.199</v>
      </c>
      <c r="J35" s="110">
        <f>'ППП2-4'!K101</f>
        <v>134715.199</v>
      </c>
      <c r="K35" s="110">
        <f>SUM(H35:J35)</f>
        <v>445880.26399999997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>
      <c r="A36" s="1"/>
      <c r="B36" s="1"/>
      <c r="C36" s="1"/>
      <c r="D36" s="24"/>
      <c r="E36" s="24"/>
      <c r="F36" s="24"/>
      <c r="G36" s="24"/>
      <c r="H36" s="29"/>
      <c r="I36" s="29"/>
      <c r="J36" s="29"/>
      <c r="K36" s="2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customHeight="1" hidden="1">
      <c r="A37" s="106" t="s">
        <v>63</v>
      </c>
      <c r="B37" s="1"/>
      <c r="C37" s="1"/>
      <c r="D37" s="24"/>
      <c r="E37" s="107"/>
      <c r="F37" s="24"/>
      <c r="G37" s="24"/>
      <c r="H37" s="29"/>
      <c r="I37" s="29"/>
      <c r="J37" s="29"/>
      <c r="K37" s="2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 hidden="1">
      <c r="A38" s="1"/>
      <c r="B38" s="1"/>
      <c r="C38" s="1"/>
      <c r="D38" s="24"/>
      <c r="E38" s="24" t="s">
        <v>24</v>
      </c>
      <c r="F38" s="24"/>
      <c r="G38" s="24"/>
      <c r="H38" s="29"/>
      <c r="I38" s="29"/>
      <c r="J38" s="29"/>
      <c r="K38" s="2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218"/>
      <c r="B39" s="218"/>
      <c r="C39" s="218"/>
      <c r="D39" s="24"/>
      <c r="E39" s="24"/>
      <c r="F39" s="24"/>
      <c r="G39" s="24"/>
      <c r="H39" s="29"/>
      <c r="I39" s="29"/>
      <c r="J39" s="29"/>
      <c r="K39" s="2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>
      <c r="A40" s="1"/>
      <c r="B40" s="1"/>
      <c r="C40" s="1"/>
      <c r="D40" s="24"/>
      <c r="E40" s="24"/>
      <c r="F40" s="24"/>
      <c r="G40" s="24"/>
      <c r="H40" s="137"/>
      <c r="I40" s="137"/>
      <c r="J40" s="137"/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>
      <c r="A41" s="1"/>
      <c r="B41" s="1"/>
      <c r="C41" s="1"/>
      <c r="D41" s="24"/>
      <c r="E41" s="24"/>
      <c r="F41" s="24"/>
      <c r="G41" s="24"/>
      <c r="H41" s="137"/>
      <c r="I41" s="137"/>
      <c r="J41" s="137"/>
      <c r="K41" s="2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"/>
      <c r="B42" s="1"/>
      <c r="C42" s="1"/>
      <c r="D42" s="24"/>
      <c r="E42" s="24"/>
      <c r="F42" s="24"/>
      <c r="G42" s="24"/>
      <c r="H42" s="29"/>
      <c r="I42" s="29"/>
      <c r="J42" s="29"/>
      <c r="K42" s="2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>
      <c r="A43" s="218"/>
      <c r="B43" s="218"/>
      <c r="C43" s="218"/>
      <c r="D43" s="24"/>
      <c r="E43" s="24"/>
      <c r="F43" s="24"/>
      <c r="G43" s="24"/>
      <c r="H43" s="29"/>
      <c r="I43" s="29"/>
      <c r="J43" s="29"/>
      <c r="K43" s="2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>
      <c r="A44" s="218"/>
      <c r="B44" s="218"/>
      <c r="C44" s="218"/>
      <c r="D44" s="24"/>
      <c r="E44" s="24"/>
      <c r="F44" s="24"/>
      <c r="G44" s="24"/>
      <c r="H44" s="29"/>
      <c r="I44" s="29"/>
      <c r="J44" s="29"/>
      <c r="K44" s="2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>
      <c r="A45" s="3"/>
      <c r="B45" s="1"/>
      <c r="C45" s="1"/>
      <c r="D45" s="24"/>
      <c r="E45" s="24"/>
      <c r="F45" s="24"/>
      <c r="G45" s="24"/>
      <c r="H45" s="29"/>
      <c r="I45" s="29"/>
      <c r="J45" s="29"/>
      <c r="K45" s="2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>
      <c r="A46" s="1"/>
      <c r="B46" s="1"/>
      <c r="C46" s="1"/>
      <c r="D46" s="24"/>
      <c r="E46" s="24"/>
      <c r="F46" s="24"/>
      <c r="G46" s="24"/>
      <c r="H46" s="29"/>
      <c r="I46" s="29"/>
      <c r="J46" s="29"/>
      <c r="K46" s="2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>
      <c r="A47" s="1"/>
      <c r="B47" s="1"/>
      <c r="C47" s="1"/>
      <c r="D47" s="24"/>
      <c r="E47" s="24"/>
      <c r="F47" s="24"/>
      <c r="G47" s="24"/>
      <c r="H47" s="29"/>
      <c r="I47" s="29"/>
      <c r="J47" s="29"/>
      <c r="K47" s="2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>
      <c r="A48" s="1"/>
      <c r="B48" s="1"/>
      <c r="C48" s="1"/>
      <c r="D48" s="24"/>
      <c r="E48" s="24"/>
      <c r="F48" s="24"/>
      <c r="G48" s="24"/>
      <c r="H48" s="29"/>
      <c r="I48" s="29"/>
      <c r="J48" s="29"/>
      <c r="K48" s="2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"/>
      <c r="B49" s="1"/>
      <c r="C49" s="1"/>
      <c r="D49" s="24"/>
      <c r="E49" s="24"/>
      <c r="F49" s="24"/>
      <c r="G49" s="24"/>
      <c r="H49" s="29"/>
      <c r="I49" s="29"/>
      <c r="J49" s="29"/>
      <c r="K49" s="2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>
      <c r="A50" s="1"/>
      <c r="B50" s="1"/>
      <c r="C50" s="1"/>
      <c r="D50" s="24"/>
      <c r="E50" s="24"/>
      <c r="F50" s="24"/>
      <c r="G50" s="24"/>
      <c r="H50" s="29"/>
      <c r="I50" s="29"/>
      <c r="J50" s="29"/>
      <c r="K50" s="2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4"/>
      <c r="E51" s="24"/>
      <c r="F51" s="24"/>
      <c r="G51" s="24"/>
      <c r="H51" s="29"/>
      <c r="I51" s="29"/>
      <c r="J51" s="29"/>
      <c r="K51" s="2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4"/>
      <c r="E52" s="24"/>
      <c r="F52" s="24"/>
      <c r="G52" s="24"/>
      <c r="H52" s="29"/>
      <c r="I52" s="29"/>
      <c r="J52" s="29"/>
      <c r="K52" s="2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4"/>
      <c r="E53" s="24"/>
      <c r="F53" s="24"/>
      <c r="G53" s="24"/>
      <c r="H53" s="29"/>
      <c r="I53" s="29"/>
      <c r="J53" s="29"/>
      <c r="K53" s="2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4"/>
      <c r="E54" s="24"/>
      <c r="F54" s="24"/>
      <c r="G54" s="24"/>
      <c r="H54" s="29"/>
      <c r="I54" s="29"/>
      <c r="J54" s="29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4"/>
      <c r="E55" s="24"/>
      <c r="F55" s="24"/>
      <c r="G55" s="24"/>
      <c r="H55" s="29"/>
      <c r="I55" s="29"/>
      <c r="J55" s="29"/>
      <c r="K55" s="2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4"/>
      <c r="E56" s="24"/>
      <c r="F56" s="24"/>
      <c r="G56" s="24"/>
      <c r="H56" s="29"/>
      <c r="I56" s="29"/>
      <c r="J56" s="29"/>
      <c r="K56" s="2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4"/>
      <c r="E57" s="24"/>
      <c r="F57" s="24"/>
      <c r="G57" s="24"/>
      <c r="H57" s="29"/>
      <c r="I57" s="29"/>
      <c r="J57" s="29"/>
      <c r="K57" s="2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4"/>
      <c r="E58" s="24"/>
      <c r="F58" s="24"/>
      <c r="G58" s="24"/>
      <c r="H58" s="29"/>
      <c r="I58" s="29"/>
      <c r="J58" s="29"/>
      <c r="K58" s="2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4"/>
      <c r="E59" s="24"/>
      <c r="F59" s="24"/>
      <c r="G59" s="24"/>
      <c r="H59" s="29"/>
      <c r="I59" s="29"/>
      <c r="J59" s="29"/>
      <c r="K59" s="2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4"/>
      <c r="E60" s="24"/>
      <c r="F60" s="24"/>
      <c r="G60" s="24"/>
      <c r="H60" s="29"/>
      <c r="I60" s="29"/>
      <c r="J60" s="29"/>
      <c r="K60" s="2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4"/>
      <c r="E61" s="24"/>
      <c r="F61" s="24"/>
      <c r="G61" s="24"/>
      <c r="H61" s="29"/>
      <c r="I61" s="29"/>
      <c r="J61" s="29"/>
      <c r="K61" s="2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4"/>
      <c r="E62" s="24"/>
      <c r="F62" s="24"/>
      <c r="G62" s="24"/>
      <c r="H62" s="29"/>
      <c r="I62" s="29"/>
      <c r="J62" s="29"/>
      <c r="K62" s="2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4"/>
      <c r="E63" s="24"/>
      <c r="F63" s="24"/>
      <c r="G63" s="24"/>
      <c r="H63" s="29"/>
      <c r="I63" s="29"/>
      <c r="J63" s="29"/>
      <c r="K63" s="2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4"/>
      <c r="E64" s="24"/>
      <c r="F64" s="24"/>
      <c r="G64" s="24"/>
      <c r="H64" s="29"/>
      <c r="I64" s="29"/>
      <c r="J64" s="29"/>
      <c r="K64" s="2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4"/>
      <c r="E65" s="24"/>
      <c r="F65" s="24"/>
      <c r="G65" s="24"/>
      <c r="H65" s="29"/>
      <c r="I65" s="29"/>
      <c r="J65" s="29"/>
      <c r="K65" s="2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4"/>
      <c r="E66" s="24"/>
      <c r="F66" s="24"/>
      <c r="G66" s="24"/>
      <c r="H66" s="29"/>
      <c r="I66" s="29"/>
      <c r="J66" s="29"/>
      <c r="K66" s="2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4"/>
      <c r="E67" s="24"/>
      <c r="F67" s="24"/>
      <c r="G67" s="24"/>
      <c r="H67" s="29"/>
      <c r="I67" s="29"/>
      <c r="J67" s="29"/>
      <c r="K67" s="2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4"/>
      <c r="E68" s="24"/>
      <c r="F68" s="24"/>
      <c r="G68" s="24"/>
      <c r="H68" s="29"/>
      <c r="I68" s="29"/>
      <c r="J68" s="29"/>
      <c r="K68" s="2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4"/>
      <c r="E69" s="24"/>
      <c r="F69" s="24"/>
      <c r="G69" s="24"/>
      <c r="H69" s="29"/>
      <c r="I69" s="29"/>
      <c r="J69" s="29"/>
      <c r="K69" s="2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4"/>
      <c r="E70" s="24"/>
      <c r="F70" s="24"/>
      <c r="G70" s="24"/>
      <c r="H70" s="29"/>
      <c r="I70" s="29"/>
      <c r="J70" s="29"/>
      <c r="K70" s="2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4"/>
      <c r="E71" s="24"/>
      <c r="F71" s="24"/>
      <c r="G71" s="24"/>
      <c r="H71" s="29"/>
      <c r="I71" s="29"/>
      <c r="J71" s="29"/>
      <c r="K71" s="2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4"/>
      <c r="E72" s="24"/>
      <c r="F72" s="24"/>
      <c r="G72" s="24"/>
      <c r="H72" s="29"/>
      <c r="I72" s="29"/>
      <c r="J72" s="29"/>
      <c r="K72" s="2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4"/>
      <c r="E73" s="24"/>
      <c r="F73" s="24"/>
      <c r="G73" s="24"/>
      <c r="H73" s="29"/>
      <c r="I73" s="29"/>
      <c r="J73" s="29"/>
      <c r="K73" s="2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4"/>
      <c r="E74" s="24"/>
      <c r="F74" s="24"/>
      <c r="G74" s="24"/>
      <c r="H74" s="29"/>
      <c r="I74" s="29"/>
      <c r="J74" s="29"/>
      <c r="K74" s="2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4"/>
      <c r="E75" s="24"/>
      <c r="F75" s="24"/>
      <c r="G75" s="24"/>
      <c r="H75" s="29"/>
      <c r="I75" s="29"/>
      <c r="J75" s="29"/>
      <c r="K75" s="2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</sheetData>
  <sheetProtection/>
  <mergeCells count="32">
    <mergeCell ref="F34:F35"/>
    <mergeCell ref="D16:G16"/>
    <mergeCell ref="B18:B22"/>
    <mergeCell ref="A23:A25"/>
    <mergeCell ref="B32:B35"/>
    <mergeCell ref="A18:A22"/>
    <mergeCell ref="A14:K14"/>
    <mergeCell ref="C15:M15"/>
    <mergeCell ref="A11:K11"/>
    <mergeCell ref="A12:K12"/>
    <mergeCell ref="A16:A17"/>
    <mergeCell ref="B16:B17"/>
    <mergeCell ref="H16:K16"/>
    <mergeCell ref="H2:K2"/>
    <mergeCell ref="H3:K3"/>
    <mergeCell ref="H4:I4"/>
    <mergeCell ref="J4:K4"/>
    <mergeCell ref="H7:K7"/>
    <mergeCell ref="A39:C39"/>
    <mergeCell ref="H6:K6"/>
    <mergeCell ref="A9:K9"/>
    <mergeCell ref="A10:K10"/>
    <mergeCell ref="A13:K13"/>
    <mergeCell ref="A44:C44"/>
    <mergeCell ref="B23:B25"/>
    <mergeCell ref="A26:A28"/>
    <mergeCell ref="B26:B28"/>
    <mergeCell ref="C16:C17"/>
    <mergeCell ref="A43:C43"/>
    <mergeCell ref="A29:A31"/>
    <mergeCell ref="B29:B31"/>
    <mergeCell ref="A32:A35"/>
  </mergeCells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N91"/>
  <sheetViews>
    <sheetView view="pageBreakPreview" zoomScale="70" zoomScaleSheetLayoutView="70" workbookViewId="0" topLeftCell="A49">
      <selection activeCell="M81" sqref="M81"/>
    </sheetView>
  </sheetViews>
  <sheetFormatPr defaultColWidth="9.140625" defaultRowHeight="12.75" outlineLevelCol="1"/>
  <cols>
    <col min="1" max="1" width="31.421875" style="1" customWidth="1"/>
    <col min="2" max="2" width="38.7109375" style="1" customWidth="1"/>
    <col min="3" max="3" width="43.140625" style="1" customWidth="1"/>
    <col min="4" max="4" width="16.57421875" style="1" hidden="1" customWidth="1" outlineLevel="1"/>
    <col min="5" max="5" width="14.421875" style="1" hidden="1" customWidth="1" outlineLevel="1"/>
    <col min="6" max="6" width="12.8515625" style="1" hidden="1" customWidth="1" outlineLevel="1"/>
    <col min="7" max="7" width="13.421875" style="1" hidden="1" customWidth="1" outlineLevel="1"/>
    <col min="8" max="8" width="14.7109375" style="1" hidden="1" customWidth="1" outlineLevel="1"/>
    <col min="9" max="9" width="13.7109375" style="1" hidden="1" customWidth="1" outlineLevel="1"/>
    <col min="10" max="10" width="17.140625" style="1" hidden="1" customWidth="1" outlineLevel="1"/>
    <col min="11" max="11" width="14.7109375" style="1" hidden="1" customWidth="1" outlineLevel="1"/>
    <col min="12" max="12" width="14.57421875" style="1" hidden="1" customWidth="1" outlineLevel="1"/>
    <col min="13" max="13" width="14.8515625" style="29" customWidth="1" collapsed="1"/>
    <col min="14" max="14" width="15.28125" style="29" customWidth="1"/>
    <col min="15" max="15" width="14.8515625" style="29" customWidth="1"/>
    <col min="16" max="16" width="15.8515625" style="29" customWidth="1"/>
    <col min="17" max="17" width="5.421875" style="1" customWidth="1"/>
    <col min="18" max="18" width="10.00390625" style="1" customWidth="1"/>
    <col min="19" max="19" width="14.421875" style="1" customWidth="1"/>
    <col min="20" max="16384" width="9.140625" style="1" customWidth="1"/>
  </cols>
  <sheetData>
    <row r="2" spans="3:12" ht="15.75">
      <c r="C2" s="3"/>
      <c r="D2" s="3"/>
      <c r="E2" s="3"/>
      <c r="F2" s="3"/>
      <c r="G2" s="3"/>
      <c r="H2" s="3"/>
      <c r="I2" s="3"/>
      <c r="J2" s="3"/>
      <c r="K2" s="3"/>
      <c r="L2" s="3"/>
    </row>
    <row r="3" spans="13:16" ht="23.25">
      <c r="M3" s="304" t="s">
        <v>261</v>
      </c>
      <c r="N3" s="304"/>
      <c r="O3" s="304"/>
      <c r="P3" s="304"/>
    </row>
    <row r="4" spans="13:16" ht="23.25">
      <c r="M4" s="305" t="s">
        <v>321</v>
      </c>
      <c r="N4" s="305"/>
      <c r="O4" s="305"/>
      <c r="P4" s="305"/>
    </row>
    <row r="5" spans="13:16" ht="23.25">
      <c r="M5" s="305" t="s">
        <v>325</v>
      </c>
      <c r="N5" s="305"/>
      <c r="O5" s="305" t="s">
        <v>331</v>
      </c>
      <c r="P5" s="305"/>
    </row>
    <row r="8" spans="13:18" ht="23.25">
      <c r="M8" s="349" t="s">
        <v>261</v>
      </c>
      <c r="N8" s="349"/>
      <c r="O8" s="349"/>
      <c r="P8" s="349"/>
      <c r="Q8" s="6"/>
      <c r="R8" s="6"/>
    </row>
    <row r="9" spans="13:18" ht="68.25" customHeight="1">
      <c r="M9" s="349" t="s">
        <v>175</v>
      </c>
      <c r="N9" s="349"/>
      <c r="O9" s="349"/>
      <c r="P9" s="349"/>
      <c r="Q9" s="6"/>
      <c r="R9" s="6"/>
    </row>
    <row r="10" spans="13:18" ht="15.75">
      <c r="M10" s="108"/>
      <c r="N10" s="108"/>
      <c r="O10" s="108"/>
      <c r="P10" s="108"/>
      <c r="Q10" s="6"/>
      <c r="R10" s="6"/>
    </row>
    <row r="11" spans="1:16" ht="18.75">
      <c r="A11" s="350" t="s">
        <v>85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</row>
    <row r="12" spans="1:16" ht="18.75">
      <c r="A12" s="350" t="s">
        <v>91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</row>
    <row r="13" spans="1:16" ht="18.75">
      <c r="A13" s="350" t="s">
        <v>92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</row>
    <row r="14" spans="1:16" ht="18.75">
      <c r="A14" s="350" t="s">
        <v>93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</row>
    <row r="15" spans="1:16" ht="18.75">
      <c r="A15" s="350" t="s">
        <v>94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</row>
    <row r="16" spans="1:16" ht="18.75">
      <c r="A16" s="350" t="s">
        <v>95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</row>
    <row r="18" spans="1:16" ht="47.25">
      <c r="A18" s="2" t="s">
        <v>8</v>
      </c>
      <c r="B18" s="2" t="s">
        <v>333</v>
      </c>
      <c r="C18" s="2" t="s">
        <v>19</v>
      </c>
      <c r="D18" s="2">
        <v>2014</v>
      </c>
      <c r="E18" s="2">
        <v>2015</v>
      </c>
      <c r="F18" s="2">
        <v>2016</v>
      </c>
      <c r="G18" s="2">
        <v>2017</v>
      </c>
      <c r="H18" s="2">
        <v>2018</v>
      </c>
      <c r="I18" s="2">
        <v>2019</v>
      </c>
      <c r="J18" s="2">
        <v>2020</v>
      </c>
      <c r="K18" s="2">
        <v>2021</v>
      </c>
      <c r="L18" s="205">
        <v>2022</v>
      </c>
      <c r="M18" s="165" t="s">
        <v>299</v>
      </c>
      <c r="N18" s="165" t="s">
        <v>308</v>
      </c>
      <c r="O18" s="165" t="s">
        <v>279</v>
      </c>
      <c r="P18" s="43" t="s">
        <v>311</v>
      </c>
    </row>
    <row r="19" spans="1:18" s="16" customFormat="1" ht="15.75">
      <c r="A19" s="217" t="s">
        <v>9</v>
      </c>
      <c r="B19" s="217" t="s">
        <v>176</v>
      </c>
      <c r="C19" s="18" t="s">
        <v>16</v>
      </c>
      <c r="D19" s="18"/>
      <c r="E19" s="18"/>
      <c r="F19" s="18"/>
      <c r="G19" s="18"/>
      <c r="H19" s="18"/>
      <c r="I19" s="18"/>
      <c r="J19" s="18"/>
      <c r="K19" s="18"/>
      <c r="L19" s="18"/>
      <c r="M19" s="109">
        <f>SUM(M20:M25)</f>
        <v>437997.15</v>
      </c>
      <c r="N19" s="109">
        <f>SUM(N20:N25)</f>
        <v>286843.623</v>
      </c>
      <c r="O19" s="109">
        <f>SUM(O20:O25)</f>
        <v>286844.02300000004</v>
      </c>
      <c r="P19" s="109">
        <f>SUM(M19:O19)</f>
        <v>1011684.7960000001</v>
      </c>
      <c r="R19" s="16" t="s">
        <v>332</v>
      </c>
    </row>
    <row r="20" spans="1:16" ht="15.75">
      <c r="A20" s="217"/>
      <c r="B20" s="217"/>
      <c r="C20" s="7" t="s">
        <v>17</v>
      </c>
      <c r="D20" s="7"/>
      <c r="E20" s="7"/>
      <c r="F20" s="7"/>
      <c r="G20" s="7"/>
      <c r="H20" s="7"/>
      <c r="I20" s="7"/>
      <c r="J20" s="7"/>
      <c r="K20" s="7"/>
      <c r="L20" s="7"/>
      <c r="M20" s="110"/>
      <c r="N20" s="110"/>
      <c r="O20" s="109"/>
      <c r="P20" s="110"/>
    </row>
    <row r="21" spans="1:16" ht="15.75">
      <c r="A21" s="217"/>
      <c r="B21" s="217"/>
      <c r="C21" s="7" t="s">
        <v>18</v>
      </c>
      <c r="D21" s="7"/>
      <c r="E21" s="7"/>
      <c r="F21" s="7"/>
      <c r="G21" s="7"/>
      <c r="H21" s="7"/>
      <c r="I21" s="7"/>
      <c r="J21" s="7"/>
      <c r="K21" s="7"/>
      <c r="L21" s="7"/>
      <c r="M21" s="110">
        <f>M27+M33+M39</f>
        <v>402.67511</v>
      </c>
      <c r="N21" s="110">
        <f>N27+N33+N39</f>
        <v>225.98411</v>
      </c>
      <c r="O21" s="110">
        <f aca="true" t="shared" si="0" ref="M21:O25">O27+O33+O39</f>
        <v>219.90186</v>
      </c>
      <c r="P21" s="109">
        <f aca="true" t="shared" si="1" ref="P21:P44">SUM(M21:O21)</f>
        <v>848.56108</v>
      </c>
    </row>
    <row r="22" spans="1:16" ht="15.75">
      <c r="A22" s="217"/>
      <c r="B22" s="217"/>
      <c r="C22" s="7" t="s">
        <v>21</v>
      </c>
      <c r="D22" s="7"/>
      <c r="E22" s="7"/>
      <c r="F22" s="7"/>
      <c r="G22" s="7"/>
      <c r="H22" s="7"/>
      <c r="I22" s="7"/>
      <c r="J22" s="7"/>
      <c r="K22" s="7"/>
      <c r="L22" s="7"/>
      <c r="M22" s="110">
        <f>M28+M34+M40</f>
        <v>33112.148890000004</v>
      </c>
      <c r="N22" s="110">
        <f t="shared" si="0"/>
        <v>917.51589</v>
      </c>
      <c r="O22" s="110">
        <f t="shared" si="0"/>
        <v>923.9981399999999</v>
      </c>
      <c r="P22" s="109">
        <f t="shared" si="1"/>
        <v>34953.66292000001</v>
      </c>
    </row>
    <row r="23" spans="1:16" ht="15.75">
      <c r="A23" s="217"/>
      <c r="B23" s="217"/>
      <c r="C23" s="7" t="s">
        <v>22</v>
      </c>
      <c r="D23" s="7"/>
      <c r="E23" s="7"/>
      <c r="F23" s="7"/>
      <c r="G23" s="7"/>
      <c r="H23" s="7"/>
      <c r="I23" s="7"/>
      <c r="J23" s="7"/>
      <c r="K23" s="7"/>
      <c r="L23" s="7"/>
      <c r="M23" s="110">
        <f>M29+M35+M41</f>
        <v>304638.272</v>
      </c>
      <c r="N23" s="110">
        <f t="shared" si="0"/>
        <v>285700.123</v>
      </c>
      <c r="O23" s="110">
        <f t="shared" si="0"/>
        <v>285700.123</v>
      </c>
      <c r="P23" s="109">
        <f t="shared" si="1"/>
        <v>876038.518</v>
      </c>
    </row>
    <row r="24" spans="1:16" ht="47.25">
      <c r="A24" s="217"/>
      <c r="B24" s="217"/>
      <c r="C24" s="7" t="s">
        <v>293</v>
      </c>
      <c r="D24" s="7"/>
      <c r="E24" s="7"/>
      <c r="F24" s="7"/>
      <c r="G24" s="7"/>
      <c r="H24" s="7"/>
      <c r="I24" s="7"/>
      <c r="J24" s="7"/>
      <c r="K24" s="7"/>
      <c r="L24" s="7"/>
      <c r="M24" s="110">
        <f t="shared" si="0"/>
        <v>93844.054</v>
      </c>
      <c r="N24" s="110">
        <f t="shared" si="0"/>
        <v>0</v>
      </c>
      <c r="O24" s="110">
        <f t="shared" si="0"/>
        <v>0</v>
      </c>
      <c r="P24" s="109">
        <f t="shared" si="1"/>
        <v>93844.054</v>
      </c>
    </row>
    <row r="25" spans="1:16" ht="15.75">
      <c r="A25" s="217"/>
      <c r="B25" s="217"/>
      <c r="C25" s="7" t="s">
        <v>20</v>
      </c>
      <c r="D25" s="7"/>
      <c r="E25" s="7"/>
      <c r="F25" s="7"/>
      <c r="G25" s="7"/>
      <c r="H25" s="7"/>
      <c r="I25" s="7"/>
      <c r="J25" s="7"/>
      <c r="K25" s="7"/>
      <c r="L25" s="7"/>
      <c r="M25" s="110">
        <f t="shared" si="0"/>
        <v>6000</v>
      </c>
      <c r="N25" s="110">
        <f t="shared" si="0"/>
        <v>0</v>
      </c>
      <c r="O25" s="110">
        <f t="shared" si="0"/>
        <v>0</v>
      </c>
      <c r="P25" s="109">
        <f t="shared" si="1"/>
        <v>6000</v>
      </c>
    </row>
    <row r="26" spans="1:16" s="16" customFormat="1" ht="15.75">
      <c r="A26" s="217"/>
      <c r="B26" s="217"/>
      <c r="C26" s="18" t="s">
        <v>52</v>
      </c>
      <c r="D26" s="18"/>
      <c r="E26" s="18"/>
      <c r="F26" s="18"/>
      <c r="G26" s="18"/>
      <c r="H26" s="18"/>
      <c r="I26" s="18"/>
      <c r="J26" s="18"/>
      <c r="K26" s="18"/>
      <c r="L26" s="18"/>
      <c r="M26" s="109">
        <f>SUM(M27:M31)</f>
        <v>6748.942</v>
      </c>
      <c r="N26" s="109">
        <f>SUM(N27:N31)</f>
        <v>6736.142</v>
      </c>
      <c r="O26" s="109">
        <f>SUM(O27:O31)</f>
        <v>6736.142</v>
      </c>
      <c r="P26" s="109">
        <f t="shared" si="1"/>
        <v>20221.226</v>
      </c>
    </row>
    <row r="27" spans="1:16" ht="15.75">
      <c r="A27" s="217"/>
      <c r="B27" s="217"/>
      <c r="C27" s="7" t="s">
        <v>18</v>
      </c>
      <c r="D27" s="7"/>
      <c r="E27" s="7"/>
      <c r="F27" s="7"/>
      <c r="G27" s="7"/>
      <c r="H27" s="7"/>
      <c r="I27" s="7"/>
      <c r="J27" s="7"/>
      <c r="K27" s="7"/>
      <c r="L27" s="7"/>
      <c r="M27" s="110">
        <f aca="true" t="shared" si="2" ref="M27:O31">M63</f>
        <v>0</v>
      </c>
      <c r="N27" s="110">
        <f t="shared" si="2"/>
        <v>0</v>
      </c>
      <c r="O27" s="110">
        <f t="shared" si="2"/>
        <v>0</v>
      </c>
      <c r="P27" s="109">
        <f t="shared" si="1"/>
        <v>0</v>
      </c>
    </row>
    <row r="28" spans="1:16" ht="15.75">
      <c r="A28" s="217"/>
      <c r="B28" s="217"/>
      <c r="C28" s="7" t="s">
        <v>21</v>
      </c>
      <c r="D28" s="7"/>
      <c r="E28" s="7"/>
      <c r="F28" s="7"/>
      <c r="G28" s="7"/>
      <c r="H28" s="7"/>
      <c r="I28" s="7"/>
      <c r="J28" s="7"/>
      <c r="K28" s="7"/>
      <c r="L28" s="7"/>
      <c r="M28" s="110">
        <f t="shared" si="2"/>
        <v>472.3</v>
      </c>
      <c r="N28" s="110">
        <f t="shared" si="2"/>
        <v>459.5</v>
      </c>
      <c r="O28" s="110">
        <f t="shared" si="2"/>
        <v>459.5</v>
      </c>
      <c r="P28" s="109">
        <f t="shared" si="1"/>
        <v>1391.3</v>
      </c>
    </row>
    <row r="29" spans="1:16" ht="15.75">
      <c r="A29" s="217"/>
      <c r="B29" s="217"/>
      <c r="C29" s="7" t="s">
        <v>22</v>
      </c>
      <c r="D29" s="7"/>
      <c r="E29" s="7"/>
      <c r="F29" s="7"/>
      <c r="G29" s="7"/>
      <c r="H29" s="7"/>
      <c r="I29" s="7"/>
      <c r="J29" s="7"/>
      <c r="K29" s="7"/>
      <c r="L29" s="7"/>
      <c r="M29" s="110">
        <f t="shared" si="2"/>
        <v>6276.642</v>
      </c>
      <c r="N29" s="110">
        <f t="shared" si="2"/>
        <v>6276.642</v>
      </c>
      <c r="O29" s="110">
        <f t="shared" si="2"/>
        <v>6276.642</v>
      </c>
      <c r="P29" s="109">
        <f t="shared" si="1"/>
        <v>18829.926</v>
      </c>
    </row>
    <row r="30" spans="1:16" ht="47.25">
      <c r="A30" s="217"/>
      <c r="B30" s="217"/>
      <c r="C30" s="7" t="s">
        <v>293</v>
      </c>
      <c r="D30" s="7"/>
      <c r="E30" s="7"/>
      <c r="F30" s="7"/>
      <c r="G30" s="7"/>
      <c r="H30" s="7"/>
      <c r="I30" s="7"/>
      <c r="J30" s="7"/>
      <c r="K30" s="7"/>
      <c r="L30" s="7"/>
      <c r="M30" s="110">
        <f t="shared" si="2"/>
        <v>0</v>
      </c>
      <c r="N30" s="110">
        <f t="shared" si="2"/>
        <v>0</v>
      </c>
      <c r="O30" s="110">
        <f t="shared" si="2"/>
        <v>0</v>
      </c>
      <c r="P30" s="109">
        <f t="shared" si="1"/>
        <v>0</v>
      </c>
    </row>
    <row r="31" spans="1:16" ht="15.75">
      <c r="A31" s="217"/>
      <c r="B31" s="217"/>
      <c r="C31" s="7" t="s">
        <v>20</v>
      </c>
      <c r="D31" s="7"/>
      <c r="E31" s="7"/>
      <c r="F31" s="7"/>
      <c r="G31" s="7"/>
      <c r="H31" s="7"/>
      <c r="I31" s="7"/>
      <c r="J31" s="7"/>
      <c r="K31" s="7"/>
      <c r="L31" s="7"/>
      <c r="M31" s="110">
        <f t="shared" si="2"/>
        <v>0</v>
      </c>
      <c r="N31" s="110">
        <f t="shared" si="2"/>
        <v>0</v>
      </c>
      <c r="O31" s="110">
        <f t="shared" si="2"/>
        <v>0</v>
      </c>
      <c r="P31" s="109">
        <f t="shared" si="1"/>
        <v>0</v>
      </c>
    </row>
    <row r="32" spans="1:16" s="16" customFormat="1" ht="15.75">
      <c r="A32" s="217"/>
      <c r="B32" s="217"/>
      <c r="C32" s="18" t="s">
        <v>265</v>
      </c>
      <c r="D32" s="18"/>
      <c r="E32" s="18"/>
      <c r="F32" s="18"/>
      <c r="G32" s="18"/>
      <c r="H32" s="18"/>
      <c r="I32" s="18"/>
      <c r="J32" s="18"/>
      <c r="K32" s="18"/>
      <c r="L32" s="18"/>
      <c r="M32" s="109">
        <f>SUM(M33:M37)</f>
        <v>18250</v>
      </c>
      <c r="N32" s="109">
        <f>SUM(N33:N37)</f>
        <v>0</v>
      </c>
      <c r="O32" s="109">
        <f>SUM(O33:O37)</f>
        <v>0</v>
      </c>
      <c r="P32" s="109">
        <f t="shared" si="1"/>
        <v>18250</v>
      </c>
    </row>
    <row r="33" spans="1:16" ht="15.75">
      <c r="A33" s="217"/>
      <c r="B33" s="217"/>
      <c r="C33" s="7" t="s">
        <v>18</v>
      </c>
      <c r="D33" s="7"/>
      <c r="E33" s="7"/>
      <c r="F33" s="7"/>
      <c r="G33" s="7"/>
      <c r="H33" s="7"/>
      <c r="I33" s="7"/>
      <c r="J33" s="7"/>
      <c r="K33" s="7"/>
      <c r="L33" s="7"/>
      <c r="M33" s="110">
        <f aca="true" t="shared" si="3" ref="M33:O36">M71</f>
        <v>0</v>
      </c>
      <c r="N33" s="110">
        <f t="shared" si="3"/>
        <v>0</v>
      </c>
      <c r="O33" s="110">
        <f t="shared" si="3"/>
        <v>0</v>
      </c>
      <c r="P33" s="109">
        <f t="shared" si="1"/>
        <v>0</v>
      </c>
    </row>
    <row r="34" spans="1:16" ht="15.75">
      <c r="A34" s="217"/>
      <c r="B34" s="217"/>
      <c r="C34" s="7" t="s">
        <v>21</v>
      </c>
      <c r="D34" s="7"/>
      <c r="E34" s="7"/>
      <c r="F34" s="7"/>
      <c r="G34" s="7"/>
      <c r="H34" s="7"/>
      <c r="I34" s="7"/>
      <c r="J34" s="7"/>
      <c r="K34" s="7"/>
      <c r="L34" s="7"/>
      <c r="M34" s="110">
        <f t="shared" si="3"/>
        <v>0</v>
      </c>
      <c r="N34" s="110">
        <f t="shared" si="3"/>
        <v>0</v>
      </c>
      <c r="O34" s="110">
        <f t="shared" si="3"/>
        <v>0</v>
      </c>
      <c r="P34" s="109">
        <f t="shared" si="1"/>
        <v>0</v>
      </c>
    </row>
    <row r="35" spans="1:16" ht="15.75">
      <c r="A35" s="217"/>
      <c r="B35" s="217"/>
      <c r="C35" s="7" t="s">
        <v>22</v>
      </c>
      <c r="D35" s="7"/>
      <c r="E35" s="7"/>
      <c r="F35" s="7"/>
      <c r="G35" s="7"/>
      <c r="H35" s="7"/>
      <c r="I35" s="7"/>
      <c r="J35" s="7"/>
      <c r="K35" s="7"/>
      <c r="L35" s="7"/>
      <c r="M35" s="110">
        <f t="shared" si="3"/>
        <v>12250</v>
      </c>
      <c r="N35" s="110">
        <f t="shared" si="3"/>
        <v>0</v>
      </c>
      <c r="O35" s="110">
        <f t="shared" si="3"/>
        <v>0</v>
      </c>
      <c r="P35" s="109">
        <f t="shared" si="1"/>
        <v>12250</v>
      </c>
    </row>
    <row r="36" spans="1:16" ht="47.25">
      <c r="A36" s="217"/>
      <c r="B36" s="217"/>
      <c r="C36" s="7" t="s">
        <v>293</v>
      </c>
      <c r="D36" s="7"/>
      <c r="E36" s="7"/>
      <c r="F36" s="7"/>
      <c r="G36" s="7"/>
      <c r="H36" s="7"/>
      <c r="I36" s="7"/>
      <c r="J36" s="7"/>
      <c r="K36" s="7"/>
      <c r="L36" s="7"/>
      <c r="M36" s="110">
        <f t="shared" si="3"/>
        <v>0</v>
      </c>
      <c r="N36" s="110">
        <f t="shared" si="3"/>
        <v>0</v>
      </c>
      <c r="O36" s="110">
        <f t="shared" si="3"/>
        <v>0</v>
      </c>
      <c r="P36" s="109">
        <f t="shared" si="1"/>
        <v>0</v>
      </c>
    </row>
    <row r="37" spans="1:16" ht="15.75">
      <c r="A37" s="217"/>
      <c r="B37" s="217"/>
      <c r="C37" s="7" t="s">
        <v>20</v>
      </c>
      <c r="D37" s="7"/>
      <c r="E37" s="7"/>
      <c r="F37" s="7"/>
      <c r="G37" s="7"/>
      <c r="H37" s="7"/>
      <c r="I37" s="7"/>
      <c r="J37" s="7"/>
      <c r="K37" s="7"/>
      <c r="L37" s="7"/>
      <c r="M37" s="110">
        <f>M76</f>
        <v>6000</v>
      </c>
      <c r="N37" s="110">
        <f>N76</f>
        <v>0</v>
      </c>
      <c r="O37" s="110">
        <f>O76</f>
        <v>0</v>
      </c>
      <c r="P37" s="109">
        <f t="shared" si="1"/>
        <v>6000</v>
      </c>
    </row>
    <row r="38" spans="1:16" s="16" customFormat="1" ht="15.75">
      <c r="A38" s="217"/>
      <c r="B38" s="217"/>
      <c r="C38" s="18" t="s">
        <v>123</v>
      </c>
      <c r="D38" s="18"/>
      <c r="E38" s="18"/>
      <c r="F38" s="18"/>
      <c r="G38" s="18"/>
      <c r="H38" s="18"/>
      <c r="I38" s="18"/>
      <c r="J38" s="18"/>
      <c r="K38" s="18"/>
      <c r="L38" s="18"/>
      <c r="M38" s="109">
        <f>SUM(M39:M43)</f>
        <v>412998.208</v>
      </c>
      <c r="N38" s="109">
        <f>SUM(N39:N43)</f>
        <v>280107.481</v>
      </c>
      <c r="O38" s="109">
        <f>SUM(O39:O43)</f>
        <v>280107.88100000005</v>
      </c>
      <c r="P38" s="109">
        <f t="shared" si="1"/>
        <v>973213.5700000001</v>
      </c>
    </row>
    <row r="39" spans="1:16" ht="15.75">
      <c r="A39" s="217"/>
      <c r="B39" s="217"/>
      <c r="C39" s="7" t="s">
        <v>18</v>
      </c>
      <c r="D39" s="7"/>
      <c r="E39" s="7"/>
      <c r="F39" s="7"/>
      <c r="G39" s="7"/>
      <c r="H39" s="7"/>
      <c r="I39" s="7"/>
      <c r="J39" s="7"/>
      <c r="K39" s="7"/>
      <c r="L39" s="7"/>
      <c r="M39" s="110">
        <f aca="true" t="shared" si="4" ref="M39:O43">M47+M55+M78</f>
        <v>402.67511</v>
      </c>
      <c r="N39" s="110">
        <f>N47+N55+N78</f>
        <v>225.98411</v>
      </c>
      <c r="O39" s="110">
        <f t="shared" si="4"/>
        <v>219.90186</v>
      </c>
      <c r="P39" s="109">
        <f t="shared" si="1"/>
        <v>848.56108</v>
      </c>
    </row>
    <row r="40" spans="1:16" ht="15.75">
      <c r="A40" s="217"/>
      <c r="B40" s="217"/>
      <c r="C40" s="7" t="s">
        <v>21</v>
      </c>
      <c r="D40" s="7"/>
      <c r="E40" s="7"/>
      <c r="F40" s="7"/>
      <c r="G40" s="7"/>
      <c r="H40" s="7"/>
      <c r="I40" s="7"/>
      <c r="J40" s="7"/>
      <c r="K40" s="7"/>
      <c r="L40" s="7"/>
      <c r="M40" s="110">
        <f t="shared" si="4"/>
        <v>32639.84889</v>
      </c>
      <c r="N40" s="110">
        <f t="shared" si="4"/>
        <v>458.01589</v>
      </c>
      <c r="O40" s="110">
        <f t="shared" si="4"/>
        <v>464.49814</v>
      </c>
      <c r="P40" s="109">
        <f t="shared" si="1"/>
        <v>33562.36292000001</v>
      </c>
    </row>
    <row r="41" spans="1:16" ht="15.75">
      <c r="A41" s="217"/>
      <c r="B41" s="217"/>
      <c r="C41" s="7" t="s">
        <v>22</v>
      </c>
      <c r="D41" s="7"/>
      <c r="E41" s="7"/>
      <c r="F41" s="7"/>
      <c r="G41" s="7"/>
      <c r="H41" s="7"/>
      <c r="I41" s="7"/>
      <c r="J41" s="7"/>
      <c r="K41" s="7"/>
      <c r="L41" s="7"/>
      <c r="M41" s="110">
        <f t="shared" si="4"/>
        <v>286111.63</v>
      </c>
      <c r="N41" s="110">
        <f t="shared" si="4"/>
        <v>279423.481</v>
      </c>
      <c r="O41" s="110">
        <f t="shared" si="4"/>
        <v>279423.481</v>
      </c>
      <c r="P41" s="109">
        <f t="shared" si="1"/>
        <v>844958.5920000001</v>
      </c>
    </row>
    <row r="42" spans="1:16" ht="47.25">
      <c r="A42" s="217"/>
      <c r="B42" s="217"/>
      <c r="C42" s="7" t="s">
        <v>293</v>
      </c>
      <c r="D42" s="7"/>
      <c r="E42" s="7"/>
      <c r="F42" s="7"/>
      <c r="G42" s="7"/>
      <c r="H42" s="7"/>
      <c r="I42" s="7"/>
      <c r="J42" s="7"/>
      <c r="K42" s="7"/>
      <c r="L42" s="7"/>
      <c r="M42" s="110">
        <f t="shared" si="4"/>
        <v>93844.054</v>
      </c>
      <c r="N42" s="110">
        <f t="shared" si="4"/>
        <v>0</v>
      </c>
      <c r="O42" s="110">
        <f t="shared" si="4"/>
        <v>0</v>
      </c>
      <c r="P42" s="109">
        <f t="shared" si="1"/>
        <v>93844.054</v>
      </c>
    </row>
    <row r="43" spans="1:16" ht="15.75">
      <c r="A43" s="217"/>
      <c r="B43" s="217"/>
      <c r="C43" s="7" t="s">
        <v>20</v>
      </c>
      <c r="D43" s="7"/>
      <c r="E43" s="7"/>
      <c r="F43" s="7"/>
      <c r="G43" s="7"/>
      <c r="H43" s="7"/>
      <c r="I43" s="7"/>
      <c r="J43" s="7"/>
      <c r="K43" s="7"/>
      <c r="L43" s="7"/>
      <c r="M43" s="110">
        <f t="shared" si="4"/>
        <v>0</v>
      </c>
      <c r="N43" s="110">
        <f t="shared" si="4"/>
        <v>0</v>
      </c>
      <c r="O43" s="110">
        <f t="shared" si="4"/>
        <v>0</v>
      </c>
      <c r="P43" s="109">
        <f t="shared" si="1"/>
        <v>0</v>
      </c>
    </row>
    <row r="44" spans="1:16" ht="15.75">
      <c r="A44" s="217" t="s">
        <v>15</v>
      </c>
      <c r="B44" s="217" t="s">
        <v>57</v>
      </c>
      <c r="C44" s="18" t="s">
        <v>16</v>
      </c>
      <c r="D44" s="18"/>
      <c r="E44" s="18"/>
      <c r="F44" s="18"/>
      <c r="G44" s="18"/>
      <c r="H44" s="18"/>
      <c r="I44" s="18"/>
      <c r="J44" s="18"/>
      <c r="K44" s="18"/>
      <c r="L44" s="18"/>
      <c r="M44" s="109">
        <f>M46</f>
        <v>119315.809</v>
      </c>
      <c r="N44" s="109">
        <f>N46</f>
        <v>76965.817</v>
      </c>
      <c r="O44" s="109">
        <f>O46</f>
        <v>76966.21699999999</v>
      </c>
      <c r="P44" s="109">
        <f t="shared" si="1"/>
        <v>273247.843</v>
      </c>
    </row>
    <row r="45" spans="1:16" ht="15.75">
      <c r="A45" s="217"/>
      <c r="B45" s="217"/>
      <c r="C45" s="7" t="s">
        <v>17</v>
      </c>
      <c r="D45" s="7"/>
      <c r="E45" s="7"/>
      <c r="F45" s="7"/>
      <c r="G45" s="7"/>
      <c r="H45" s="7"/>
      <c r="I45" s="7"/>
      <c r="J45" s="7"/>
      <c r="K45" s="7"/>
      <c r="L45" s="7"/>
      <c r="M45" s="110"/>
      <c r="N45" s="110"/>
      <c r="O45" s="109"/>
      <c r="P45" s="109"/>
    </row>
    <row r="46" spans="1:16" ht="15.75">
      <c r="A46" s="217"/>
      <c r="B46" s="217"/>
      <c r="C46" s="18" t="s">
        <v>123</v>
      </c>
      <c r="D46" s="18"/>
      <c r="E46" s="18"/>
      <c r="F46" s="18"/>
      <c r="G46" s="18"/>
      <c r="H46" s="18"/>
      <c r="I46" s="18"/>
      <c r="J46" s="18"/>
      <c r="K46" s="18"/>
      <c r="L46" s="18"/>
      <c r="M46" s="109">
        <f>SUM(M47:M51)</f>
        <v>119315.809</v>
      </c>
      <c r="N46" s="109">
        <f>SUM(N47:N51)</f>
        <v>76965.817</v>
      </c>
      <c r="O46" s="109">
        <f>SUM(O47:O49)</f>
        <v>76966.21699999999</v>
      </c>
      <c r="P46" s="109">
        <f aca="true" t="shared" si="5" ref="P46:P52">SUM(M46:O46)</f>
        <v>273247.843</v>
      </c>
    </row>
    <row r="47" spans="1:16" ht="15.75">
      <c r="A47" s="217"/>
      <c r="B47" s="217"/>
      <c r="C47" s="7" t="s">
        <v>18</v>
      </c>
      <c r="D47" s="7"/>
      <c r="E47" s="7"/>
      <c r="F47" s="7"/>
      <c r="G47" s="7"/>
      <c r="H47" s="7"/>
      <c r="I47" s="7"/>
      <c r="J47" s="7"/>
      <c r="K47" s="7"/>
      <c r="L47" s="7"/>
      <c r="M47" s="110">
        <v>225.98411</v>
      </c>
      <c r="N47" s="110">
        <v>225.98411</v>
      </c>
      <c r="O47" s="110">
        <v>219.90186</v>
      </c>
      <c r="P47" s="109">
        <f t="shared" si="5"/>
        <v>671.8700799999999</v>
      </c>
    </row>
    <row r="48" spans="1:16" ht="15.75">
      <c r="A48" s="217"/>
      <c r="B48" s="217"/>
      <c r="C48" s="7" t="s">
        <v>21</v>
      </c>
      <c r="D48" s="7"/>
      <c r="E48" s="7"/>
      <c r="F48" s="7"/>
      <c r="G48" s="7"/>
      <c r="H48" s="7"/>
      <c r="I48" s="7"/>
      <c r="J48" s="7"/>
      <c r="K48" s="7"/>
      <c r="L48" s="7"/>
      <c r="M48" s="110">
        <v>2707.71589</v>
      </c>
      <c r="N48" s="110">
        <v>458.01589</v>
      </c>
      <c r="O48" s="110">
        <v>464.49814</v>
      </c>
      <c r="P48" s="109">
        <f t="shared" si="5"/>
        <v>3630.22992</v>
      </c>
    </row>
    <row r="49" spans="1:16" ht="15.75">
      <c r="A49" s="217"/>
      <c r="B49" s="217"/>
      <c r="C49" s="7" t="s">
        <v>22</v>
      </c>
      <c r="D49" s="7"/>
      <c r="E49" s="7"/>
      <c r="F49" s="7"/>
      <c r="G49" s="7"/>
      <c r="H49" s="7"/>
      <c r="I49" s="7"/>
      <c r="J49" s="7"/>
      <c r="K49" s="7"/>
      <c r="L49" s="7"/>
      <c r="M49" s="110">
        <v>78943.468</v>
      </c>
      <c r="N49" s="110">
        <v>76281.817</v>
      </c>
      <c r="O49" s="110">
        <v>76281.817</v>
      </c>
      <c r="P49" s="109">
        <f t="shared" si="5"/>
        <v>231507.10199999996</v>
      </c>
    </row>
    <row r="50" spans="1:16" ht="47.25">
      <c r="A50" s="217"/>
      <c r="B50" s="217"/>
      <c r="C50" s="7" t="s">
        <v>293</v>
      </c>
      <c r="D50" s="7"/>
      <c r="E50" s="7"/>
      <c r="F50" s="7"/>
      <c r="G50" s="7"/>
      <c r="H50" s="7"/>
      <c r="I50" s="7"/>
      <c r="J50" s="7"/>
      <c r="K50" s="7"/>
      <c r="L50" s="7"/>
      <c r="M50" s="110">
        <v>37438.641</v>
      </c>
      <c r="N50" s="110">
        <v>0</v>
      </c>
      <c r="O50" s="110">
        <v>0</v>
      </c>
      <c r="P50" s="109">
        <f t="shared" si="5"/>
        <v>37438.641</v>
      </c>
    </row>
    <row r="51" spans="1:16" ht="15.75">
      <c r="A51" s="217"/>
      <c r="B51" s="217"/>
      <c r="C51" s="7" t="s">
        <v>20</v>
      </c>
      <c r="D51" s="7"/>
      <c r="E51" s="7"/>
      <c r="F51" s="7"/>
      <c r="G51" s="7"/>
      <c r="H51" s="7"/>
      <c r="I51" s="7"/>
      <c r="J51" s="7"/>
      <c r="K51" s="7"/>
      <c r="L51" s="7"/>
      <c r="M51" s="110">
        <v>0</v>
      </c>
      <c r="N51" s="110">
        <v>0</v>
      </c>
      <c r="O51" s="110">
        <v>0</v>
      </c>
      <c r="P51" s="109">
        <f t="shared" si="5"/>
        <v>0</v>
      </c>
    </row>
    <row r="52" spans="1:16" ht="15.75">
      <c r="A52" s="217" t="s">
        <v>58</v>
      </c>
      <c r="B52" s="217" t="s">
        <v>61</v>
      </c>
      <c r="C52" s="18" t="s">
        <v>16</v>
      </c>
      <c r="D52" s="18"/>
      <c r="E52" s="18"/>
      <c r="F52" s="18"/>
      <c r="G52" s="18"/>
      <c r="H52" s="18"/>
      <c r="I52" s="18"/>
      <c r="J52" s="18"/>
      <c r="K52" s="18"/>
      <c r="L52" s="18"/>
      <c r="M52" s="109">
        <f>M54</f>
        <v>117232.533</v>
      </c>
      <c r="N52" s="109">
        <f>N54</f>
        <v>68426.465</v>
      </c>
      <c r="O52" s="109">
        <f>O54</f>
        <v>68426.465</v>
      </c>
      <c r="P52" s="109">
        <f t="shared" si="5"/>
        <v>254085.463</v>
      </c>
    </row>
    <row r="53" spans="1:16" ht="15.75">
      <c r="A53" s="217"/>
      <c r="B53" s="217"/>
      <c r="C53" s="7" t="s">
        <v>17</v>
      </c>
      <c r="D53" s="7"/>
      <c r="E53" s="7"/>
      <c r="F53" s="7"/>
      <c r="G53" s="7"/>
      <c r="H53" s="7"/>
      <c r="I53" s="7"/>
      <c r="J53" s="7"/>
      <c r="K53" s="7"/>
      <c r="L53" s="7"/>
      <c r="M53" s="110"/>
      <c r="N53" s="110"/>
      <c r="O53" s="109"/>
      <c r="P53" s="109"/>
    </row>
    <row r="54" spans="1:16" ht="15.75">
      <c r="A54" s="217"/>
      <c r="B54" s="217"/>
      <c r="C54" s="18" t="s">
        <v>123</v>
      </c>
      <c r="D54" s="18"/>
      <c r="E54" s="18"/>
      <c r="F54" s="18"/>
      <c r="G54" s="18"/>
      <c r="H54" s="18"/>
      <c r="I54" s="18"/>
      <c r="J54" s="18"/>
      <c r="K54" s="18"/>
      <c r="L54" s="18"/>
      <c r="M54" s="109">
        <f>SUM(M55:M59)</f>
        <v>117232.533</v>
      </c>
      <c r="N54" s="109">
        <f>SUM(N55:N59)</f>
        <v>68426.465</v>
      </c>
      <c r="O54" s="109">
        <f>SUM(O55:O57)</f>
        <v>68426.465</v>
      </c>
      <c r="P54" s="109">
        <f aca="true" t="shared" si="6" ref="P54:P60">SUM(M54:O54)</f>
        <v>254085.463</v>
      </c>
    </row>
    <row r="55" spans="1:16" ht="15.75">
      <c r="A55" s="217"/>
      <c r="B55" s="217"/>
      <c r="C55" s="7" t="s">
        <v>18</v>
      </c>
      <c r="D55" s="7"/>
      <c r="E55" s="7"/>
      <c r="F55" s="7"/>
      <c r="G55" s="7"/>
      <c r="H55" s="7"/>
      <c r="I55" s="7"/>
      <c r="J55" s="7"/>
      <c r="K55" s="7"/>
      <c r="L55" s="7"/>
      <c r="M55" s="110">
        <v>0</v>
      </c>
      <c r="N55" s="110">
        <v>0</v>
      </c>
      <c r="O55" s="110">
        <v>0</v>
      </c>
      <c r="P55" s="109">
        <f t="shared" si="6"/>
        <v>0</v>
      </c>
    </row>
    <row r="56" spans="1:16" ht="15.75">
      <c r="A56" s="217"/>
      <c r="B56" s="217"/>
      <c r="C56" s="7" t="s">
        <v>21</v>
      </c>
      <c r="D56" s="7"/>
      <c r="E56" s="7"/>
      <c r="F56" s="7"/>
      <c r="G56" s="7"/>
      <c r="H56" s="7"/>
      <c r="I56" s="7"/>
      <c r="J56" s="7"/>
      <c r="K56" s="7"/>
      <c r="L56" s="7"/>
      <c r="M56" s="110">
        <v>0</v>
      </c>
      <c r="N56" s="110">
        <v>0</v>
      </c>
      <c r="O56" s="110">
        <v>0</v>
      </c>
      <c r="P56" s="109">
        <f t="shared" si="6"/>
        <v>0</v>
      </c>
    </row>
    <row r="57" spans="1:16" ht="15.75">
      <c r="A57" s="217"/>
      <c r="B57" s="217"/>
      <c r="C57" s="7" t="s">
        <v>22</v>
      </c>
      <c r="D57" s="7"/>
      <c r="E57" s="7"/>
      <c r="F57" s="7"/>
      <c r="G57" s="7"/>
      <c r="H57" s="7"/>
      <c r="I57" s="7"/>
      <c r="J57" s="7"/>
      <c r="K57" s="7"/>
      <c r="L57" s="7"/>
      <c r="M57" s="110">
        <v>71526.465</v>
      </c>
      <c r="N57" s="110">
        <f>68026.465+400</f>
        <v>68426.465</v>
      </c>
      <c r="O57" s="110">
        <f>N57</f>
        <v>68426.465</v>
      </c>
      <c r="P57" s="109">
        <f t="shared" si="6"/>
        <v>208379.395</v>
      </c>
    </row>
    <row r="58" spans="1:16" ht="47.25">
      <c r="A58" s="217"/>
      <c r="B58" s="217"/>
      <c r="C58" s="7" t="s">
        <v>293</v>
      </c>
      <c r="D58" s="7"/>
      <c r="E58" s="7"/>
      <c r="F58" s="7"/>
      <c r="G58" s="7"/>
      <c r="H58" s="7"/>
      <c r="I58" s="7"/>
      <c r="J58" s="7"/>
      <c r="K58" s="7"/>
      <c r="L58" s="7"/>
      <c r="M58" s="110">
        <v>45706.068</v>
      </c>
      <c r="N58" s="110">
        <v>0</v>
      </c>
      <c r="O58" s="110">
        <v>0</v>
      </c>
      <c r="P58" s="109">
        <f t="shared" si="6"/>
        <v>45706.068</v>
      </c>
    </row>
    <row r="59" spans="1:16" ht="15.75">
      <c r="A59" s="217"/>
      <c r="B59" s="217"/>
      <c r="C59" s="7" t="s">
        <v>20</v>
      </c>
      <c r="D59" s="7"/>
      <c r="E59" s="7"/>
      <c r="F59" s="7"/>
      <c r="G59" s="7"/>
      <c r="H59" s="7"/>
      <c r="I59" s="7"/>
      <c r="J59" s="7"/>
      <c r="K59" s="7"/>
      <c r="L59" s="7"/>
      <c r="M59" s="110">
        <v>0</v>
      </c>
      <c r="N59" s="110">
        <v>0</v>
      </c>
      <c r="O59" s="110">
        <v>0</v>
      </c>
      <c r="P59" s="109">
        <f t="shared" si="6"/>
        <v>0</v>
      </c>
    </row>
    <row r="60" spans="1:16" ht="15.75">
      <c r="A60" s="217" t="s">
        <v>59</v>
      </c>
      <c r="B60" s="217" t="s">
        <v>62</v>
      </c>
      <c r="C60" s="18" t="s">
        <v>16</v>
      </c>
      <c r="D60" s="18"/>
      <c r="E60" s="18"/>
      <c r="F60" s="18"/>
      <c r="G60" s="18"/>
      <c r="H60" s="18"/>
      <c r="I60" s="18"/>
      <c r="J60" s="18"/>
      <c r="K60" s="18"/>
      <c r="L60" s="18"/>
      <c r="M60" s="109">
        <f>M62</f>
        <v>6748.942</v>
      </c>
      <c r="N60" s="109">
        <f>N62</f>
        <v>6736.142</v>
      </c>
      <c r="O60" s="109">
        <f>N60</f>
        <v>6736.142</v>
      </c>
      <c r="P60" s="109">
        <f t="shared" si="6"/>
        <v>20221.226</v>
      </c>
    </row>
    <row r="61" spans="1:16" ht="15.75">
      <c r="A61" s="217"/>
      <c r="B61" s="217"/>
      <c r="C61" s="7" t="s">
        <v>17</v>
      </c>
      <c r="D61" s="7"/>
      <c r="E61" s="7"/>
      <c r="F61" s="7"/>
      <c r="G61" s="7"/>
      <c r="H61" s="7"/>
      <c r="I61" s="7"/>
      <c r="J61" s="7"/>
      <c r="K61" s="7"/>
      <c r="L61" s="7"/>
      <c r="M61" s="110"/>
      <c r="N61" s="110"/>
      <c r="O61" s="109"/>
      <c r="P61" s="109"/>
    </row>
    <row r="62" spans="1:16" ht="15.75">
      <c r="A62" s="217"/>
      <c r="B62" s="217"/>
      <c r="C62" s="18" t="s">
        <v>52</v>
      </c>
      <c r="D62" s="18"/>
      <c r="E62" s="18"/>
      <c r="F62" s="18"/>
      <c r="G62" s="18"/>
      <c r="H62" s="18"/>
      <c r="I62" s="18"/>
      <c r="J62" s="18"/>
      <c r="K62" s="18"/>
      <c r="L62" s="18"/>
      <c r="M62" s="109">
        <f>SUM(M63:M67)</f>
        <v>6748.942</v>
      </c>
      <c r="N62" s="109">
        <f>SUM(N63:N67)</f>
        <v>6736.142</v>
      </c>
      <c r="O62" s="109">
        <f>N62</f>
        <v>6736.142</v>
      </c>
      <c r="P62" s="109">
        <f aca="true" t="shared" si="7" ref="P62:P68">SUM(M62:O62)</f>
        <v>20221.226</v>
      </c>
    </row>
    <row r="63" spans="1:16" ht="15.75">
      <c r="A63" s="217"/>
      <c r="B63" s="217"/>
      <c r="C63" s="7" t="s">
        <v>18</v>
      </c>
      <c r="D63" s="7"/>
      <c r="E63" s="7"/>
      <c r="F63" s="7"/>
      <c r="G63" s="7"/>
      <c r="H63" s="7"/>
      <c r="I63" s="7"/>
      <c r="J63" s="7"/>
      <c r="K63" s="7"/>
      <c r="L63" s="7"/>
      <c r="M63" s="110">
        <v>0</v>
      </c>
      <c r="N63" s="110">
        <v>0</v>
      </c>
      <c r="O63" s="110">
        <v>0</v>
      </c>
      <c r="P63" s="109">
        <f t="shared" si="7"/>
        <v>0</v>
      </c>
    </row>
    <row r="64" spans="1:16" ht="15.75">
      <c r="A64" s="217"/>
      <c r="B64" s="217"/>
      <c r="C64" s="7" t="s">
        <v>21</v>
      </c>
      <c r="D64" s="7"/>
      <c r="E64" s="7"/>
      <c r="F64" s="7"/>
      <c r="G64" s="7"/>
      <c r="H64" s="7"/>
      <c r="I64" s="7"/>
      <c r="J64" s="7"/>
      <c r="K64" s="7"/>
      <c r="L64" s="7"/>
      <c r="M64" s="110">
        <v>472.3</v>
      </c>
      <c r="N64" s="110">
        <v>459.5</v>
      </c>
      <c r="O64" s="110">
        <f>N64</f>
        <v>459.5</v>
      </c>
      <c r="P64" s="109">
        <f t="shared" si="7"/>
        <v>1391.3</v>
      </c>
    </row>
    <row r="65" spans="1:16" ht="15.75">
      <c r="A65" s="217"/>
      <c r="B65" s="217"/>
      <c r="C65" s="7" t="s">
        <v>22</v>
      </c>
      <c r="D65" s="7"/>
      <c r="E65" s="7"/>
      <c r="F65" s="7"/>
      <c r="G65" s="7"/>
      <c r="H65" s="7"/>
      <c r="I65" s="7"/>
      <c r="J65" s="7"/>
      <c r="K65" s="7"/>
      <c r="L65" s="7"/>
      <c r="M65" s="110">
        <v>6276.642</v>
      </c>
      <c r="N65" s="110">
        <f>M65</f>
        <v>6276.642</v>
      </c>
      <c r="O65" s="110">
        <f>N65</f>
        <v>6276.642</v>
      </c>
      <c r="P65" s="109">
        <f t="shared" si="7"/>
        <v>18829.926</v>
      </c>
    </row>
    <row r="66" spans="1:16" ht="47.25">
      <c r="A66" s="217"/>
      <c r="B66" s="217"/>
      <c r="C66" s="7" t="s">
        <v>293</v>
      </c>
      <c r="D66" s="7"/>
      <c r="E66" s="7"/>
      <c r="F66" s="7"/>
      <c r="G66" s="7"/>
      <c r="H66" s="7"/>
      <c r="I66" s="7"/>
      <c r="J66" s="7"/>
      <c r="K66" s="7"/>
      <c r="L66" s="7"/>
      <c r="M66" s="110">
        <v>0</v>
      </c>
      <c r="N66" s="110">
        <v>0</v>
      </c>
      <c r="O66" s="110">
        <v>0</v>
      </c>
      <c r="P66" s="109">
        <f t="shared" si="7"/>
        <v>0</v>
      </c>
    </row>
    <row r="67" spans="1:16" ht="15.75">
      <c r="A67" s="217"/>
      <c r="B67" s="217"/>
      <c r="C67" s="7" t="s">
        <v>20</v>
      </c>
      <c r="D67" s="7"/>
      <c r="E67" s="7"/>
      <c r="F67" s="7"/>
      <c r="G67" s="7"/>
      <c r="H67" s="7"/>
      <c r="I67" s="7"/>
      <c r="J67" s="7"/>
      <c r="K67" s="7"/>
      <c r="L67" s="7"/>
      <c r="M67" s="110">
        <v>0</v>
      </c>
      <c r="N67" s="110">
        <v>0</v>
      </c>
      <c r="O67" s="110">
        <v>0</v>
      </c>
      <c r="P67" s="109">
        <f t="shared" si="7"/>
        <v>0</v>
      </c>
    </row>
    <row r="68" spans="1:16" ht="15.75">
      <c r="A68" s="217" t="s">
        <v>60</v>
      </c>
      <c r="B68" s="217" t="s">
        <v>177</v>
      </c>
      <c r="C68" s="18" t="s">
        <v>16</v>
      </c>
      <c r="D68" s="18"/>
      <c r="E68" s="18"/>
      <c r="F68" s="18"/>
      <c r="G68" s="18"/>
      <c r="H68" s="18"/>
      <c r="I68" s="18"/>
      <c r="J68" s="18"/>
      <c r="K68" s="18"/>
      <c r="L68" s="18"/>
      <c r="M68" s="109">
        <f>M70+M77</f>
        <v>194699.86599999998</v>
      </c>
      <c r="N68" s="109">
        <f>N70+N77</f>
        <v>134715.199</v>
      </c>
      <c r="O68" s="109">
        <f>O70+O77</f>
        <v>134715.199</v>
      </c>
      <c r="P68" s="109">
        <f t="shared" si="7"/>
        <v>464130.26399999997</v>
      </c>
    </row>
    <row r="69" spans="1:16" ht="15.75">
      <c r="A69" s="217"/>
      <c r="B69" s="217"/>
      <c r="C69" s="7" t="s">
        <v>17</v>
      </c>
      <c r="D69" s="7"/>
      <c r="E69" s="7"/>
      <c r="F69" s="7"/>
      <c r="G69" s="7"/>
      <c r="H69" s="7"/>
      <c r="I69" s="7"/>
      <c r="J69" s="7"/>
      <c r="K69" s="7"/>
      <c r="L69" s="7"/>
      <c r="M69" s="110"/>
      <c r="N69" s="110"/>
      <c r="O69" s="109"/>
      <c r="P69" s="109"/>
    </row>
    <row r="70" spans="1:16" ht="15.75">
      <c r="A70" s="217"/>
      <c r="B70" s="217"/>
      <c r="C70" s="18" t="s">
        <v>265</v>
      </c>
      <c r="D70" s="18"/>
      <c r="E70" s="18"/>
      <c r="F70" s="18"/>
      <c r="G70" s="18"/>
      <c r="H70" s="18"/>
      <c r="I70" s="18"/>
      <c r="J70" s="18"/>
      <c r="K70" s="18"/>
      <c r="L70" s="18"/>
      <c r="M70" s="109">
        <f>SUM(M71:M76)</f>
        <v>18250</v>
      </c>
      <c r="N70" s="109">
        <f>SUM(N71:N76)</f>
        <v>0</v>
      </c>
      <c r="O70" s="109">
        <f>SUM(O71:O76)</f>
        <v>0</v>
      </c>
      <c r="P70" s="109">
        <f aca="true" t="shared" si="8" ref="P70:P82">SUM(M70:O70)</f>
        <v>18250</v>
      </c>
    </row>
    <row r="71" spans="1:16" ht="15.75">
      <c r="A71" s="217"/>
      <c r="B71" s="217"/>
      <c r="C71" s="7" t="s">
        <v>18</v>
      </c>
      <c r="D71" s="7"/>
      <c r="E71" s="7"/>
      <c r="F71" s="7"/>
      <c r="G71" s="7"/>
      <c r="H71" s="7"/>
      <c r="I71" s="7"/>
      <c r="J71" s="7"/>
      <c r="K71" s="7"/>
      <c r="L71" s="7"/>
      <c r="M71" s="110">
        <v>0</v>
      </c>
      <c r="N71" s="110">
        <v>0</v>
      </c>
      <c r="O71" s="110">
        <v>0</v>
      </c>
      <c r="P71" s="109">
        <f t="shared" si="8"/>
        <v>0</v>
      </c>
    </row>
    <row r="72" spans="1:16" ht="15.75">
      <c r="A72" s="217"/>
      <c r="B72" s="217"/>
      <c r="C72" s="7" t="s">
        <v>21</v>
      </c>
      <c r="D72" s="7"/>
      <c r="E72" s="7"/>
      <c r="F72" s="7"/>
      <c r="G72" s="7"/>
      <c r="H72" s="7"/>
      <c r="I72" s="7"/>
      <c r="J72" s="7"/>
      <c r="K72" s="7"/>
      <c r="L72" s="7"/>
      <c r="M72" s="110">
        <v>0</v>
      </c>
      <c r="N72" s="110">
        <v>0</v>
      </c>
      <c r="O72" s="110">
        <v>0</v>
      </c>
      <c r="P72" s="109">
        <f t="shared" si="8"/>
        <v>0</v>
      </c>
    </row>
    <row r="73" spans="1:16" ht="15.75">
      <c r="A73" s="217"/>
      <c r="B73" s="217"/>
      <c r="C73" s="7" t="s">
        <v>22</v>
      </c>
      <c r="D73" s="7"/>
      <c r="E73" s="7"/>
      <c r="F73" s="7"/>
      <c r="G73" s="7"/>
      <c r="H73" s="7"/>
      <c r="I73" s="7"/>
      <c r="J73" s="7"/>
      <c r="K73" s="7"/>
      <c r="L73" s="7"/>
      <c r="M73" s="110">
        <v>12250</v>
      </c>
      <c r="N73" s="110">
        <v>0</v>
      </c>
      <c r="O73" s="110">
        <v>0</v>
      </c>
      <c r="P73" s="109">
        <f t="shared" si="8"/>
        <v>12250</v>
      </c>
    </row>
    <row r="74" spans="1:16" ht="47.25">
      <c r="A74" s="217"/>
      <c r="B74" s="217"/>
      <c r="C74" s="7" t="s">
        <v>293</v>
      </c>
      <c r="D74" s="7"/>
      <c r="E74" s="7"/>
      <c r="F74" s="7"/>
      <c r="G74" s="7"/>
      <c r="H74" s="7"/>
      <c r="I74" s="7"/>
      <c r="J74" s="7"/>
      <c r="K74" s="7"/>
      <c r="L74" s="7"/>
      <c r="M74" s="110">
        <v>0</v>
      </c>
      <c r="N74" s="110">
        <v>0</v>
      </c>
      <c r="O74" s="110">
        <v>0</v>
      </c>
      <c r="P74" s="109">
        <f t="shared" si="8"/>
        <v>0</v>
      </c>
    </row>
    <row r="75" spans="1:16" ht="15.75">
      <c r="A75" s="217"/>
      <c r="B75" s="217"/>
      <c r="C75" s="7" t="s">
        <v>20</v>
      </c>
      <c r="D75" s="7"/>
      <c r="E75" s="7"/>
      <c r="F75" s="7"/>
      <c r="G75" s="7"/>
      <c r="H75" s="7"/>
      <c r="I75" s="7"/>
      <c r="J75" s="7"/>
      <c r="K75" s="7"/>
      <c r="L75" s="7"/>
      <c r="M75" s="110">
        <v>0</v>
      </c>
      <c r="N75" s="110">
        <v>0</v>
      </c>
      <c r="O75" s="110">
        <v>0</v>
      </c>
      <c r="P75" s="109">
        <f>SUM(M75:O75)</f>
        <v>0</v>
      </c>
    </row>
    <row r="76" spans="1:16" ht="15.75">
      <c r="A76" s="217"/>
      <c r="B76" s="217"/>
      <c r="C76" s="7" t="s">
        <v>320</v>
      </c>
      <c r="D76" s="7"/>
      <c r="E76" s="7"/>
      <c r="F76" s="7"/>
      <c r="G76" s="7"/>
      <c r="H76" s="7"/>
      <c r="I76" s="7"/>
      <c r="J76" s="7"/>
      <c r="K76" s="7"/>
      <c r="L76" s="7"/>
      <c r="M76" s="110">
        <v>6000</v>
      </c>
      <c r="N76" s="110">
        <v>0</v>
      </c>
      <c r="O76" s="110">
        <v>0</v>
      </c>
      <c r="P76" s="109">
        <f t="shared" si="8"/>
        <v>6000</v>
      </c>
    </row>
    <row r="77" spans="1:16" ht="15.75">
      <c r="A77" s="217"/>
      <c r="B77" s="217"/>
      <c r="C77" s="18" t="s">
        <v>123</v>
      </c>
      <c r="D77" s="18"/>
      <c r="E77" s="18"/>
      <c r="F77" s="18"/>
      <c r="G77" s="18"/>
      <c r="H77" s="18"/>
      <c r="I77" s="18"/>
      <c r="J77" s="18"/>
      <c r="K77" s="18"/>
      <c r="L77" s="18"/>
      <c r="M77" s="109">
        <f>SUM(M78:M82)</f>
        <v>176449.86599999998</v>
      </c>
      <c r="N77" s="109">
        <f>SUM(N78:N82)</f>
        <v>134715.199</v>
      </c>
      <c r="O77" s="109">
        <f>SUM(O78:O82)</f>
        <v>134715.199</v>
      </c>
      <c r="P77" s="109">
        <f t="shared" si="8"/>
        <v>445880.26399999997</v>
      </c>
    </row>
    <row r="78" spans="1:16" ht="15.75">
      <c r="A78" s="217"/>
      <c r="B78" s="217"/>
      <c r="C78" s="7" t="s">
        <v>18</v>
      </c>
      <c r="D78" s="7"/>
      <c r="E78" s="7"/>
      <c r="F78" s="7"/>
      <c r="G78" s="7"/>
      <c r="H78" s="7"/>
      <c r="I78" s="7"/>
      <c r="J78" s="7"/>
      <c r="K78" s="7"/>
      <c r="L78" s="7"/>
      <c r="M78" s="110">
        <v>176.691</v>
      </c>
      <c r="N78" s="110">
        <v>0</v>
      </c>
      <c r="O78" s="110">
        <v>0</v>
      </c>
      <c r="P78" s="109">
        <f t="shared" si="8"/>
        <v>176.691</v>
      </c>
    </row>
    <row r="79" spans="1:16" ht="15.75">
      <c r="A79" s="217"/>
      <c r="B79" s="217"/>
      <c r="C79" s="7" t="s">
        <v>21</v>
      </c>
      <c r="D79" s="7"/>
      <c r="E79" s="7"/>
      <c r="F79" s="7"/>
      <c r="G79" s="7"/>
      <c r="H79" s="7"/>
      <c r="I79" s="7"/>
      <c r="J79" s="7"/>
      <c r="K79" s="7"/>
      <c r="L79" s="7"/>
      <c r="M79" s="110">
        <v>29932.133</v>
      </c>
      <c r="N79" s="110">
        <v>0</v>
      </c>
      <c r="O79" s="110">
        <v>0</v>
      </c>
      <c r="P79" s="109">
        <f t="shared" si="8"/>
        <v>29932.133</v>
      </c>
    </row>
    <row r="80" spans="1:16" ht="15.75">
      <c r="A80" s="217"/>
      <c r="B80" s="217"/>
      <c r="C80" s="7" t="s">
        <v>22</v>
      </c>
      <c r="D80" s="7"/>
      <c r="E80" s="7"/>
      <c r="F80" s="7"/>
      <c r="G80" s="7"/>
      <c r="H80" s="7"/>
      <c r="I80" s="7"/>
      <c r="J80" s="7"/>
      <c r="K80" s="7"/>
      <c r="L80" s="7"/>
      <c r="M80" s="110">
        <v>135641.697</v>
      </c>
      <c r="N80" s="110">
        <v>134715.199</v>
      </c>
      <c r="O80" s="110">
        <f>N80</f>
        <v>134715.199</v>
      </c>
      <c r="P80" s="109">
        <f t="shared" si="8"/>
        <v>405072.095</v>
      </c>
    </row>
    <row r="81" spans="1:16" ht="47.25">
      <c r="A81" s="217"/>
      <c r="B81" s="217"/>
      <c r="C81" s="7" t="s">
        <v>293</v>
      </c>
      <c r="D81" s="7"/>
      <c r="E81" s="7"/>
      <c r="F81" s="7"/>
      <c r="G81" s="7"/>
      <c r="H81" s="7"/>
      <c r="I81" s="7"/>
      <c r="J81" s="7"/>
      <c r="K81" s="7"/>
      <c r="L81" s="7"/>
      <c r="M81" s="110">
        <v>10699.345</v>
      </c>
      <c r="N81" s="110">
        <v>0</v>
      </c>
      <c r="O81" s="110">
        <v>0</v>
      </c>
      <c r="P81" s="109">
        <f t="shared" si="8"/>
        <v>10699.345</v>
      </c>
    </row>
    <row r="82" spans="1:16" ht="15.75">
      <c r="A82" s="217"/>
      <c r="B82" s="217"/>
      <c r="C82" s="7" t="s">
        <v>20</v>
      </c>
      <c r="D82" s="7"/>
      <c r="E82" s="7"/>
      <c r="F82" s="7"/>
      <c r="G82" s="7"/>
      <c r="H82" s="7"/>
      <c r="I82" s="7"/>
      <c r="J82" s="7"/>
      <c r="K82" s="7"/>
      <c r="L82" s="7"/>
      <c r="M82" s="110">
        <v>0</v>
      </c>
      <c r="N82" s="110">
        <v>0</v>
      </c>
      <c r="O82" s="110">
        <v>0</v>
      </c>
      <c r="P82" s="109">
        <f t="shared" si="8"/>
        <v>0</v>
      </c>
    </row>
    <row r="83" spans="1:16" ht="15.75">
      <c r="A83" s="8"/>
      <c r="B83" s="8"/>
      <c r="C83" s="5"/>
      <c r="D83" s="5"/>
      <c r="E83" s="5"/>
      <c r="F83" s="5"/>
      <c r="G83" s="5"/>
      <c r="H83" s="5"/>
      <c r="I83" s="5"/>
      <c r="J83" s="5"/>
      <c r="K83" s="5"/>
      <c r="L83" s="5"/>
      <c r="M83" s="30"/>
      <c r="N83" s="30"/>
      <c r="O83" s="30"/>
      <c r="P83" s="30"/>
    </row>
    <row r="84" spans="1:16" ht="15.75" hidden="1">
      <c r="A84" s="3" t="s">
        <v>63</v>
      </c>
      <c r="C84" s="15"/>
      <c r="D84" s="5"/>
      <c r="E84" s="5"/>
      <c r="F84" s="5"/>
      <c r="G84" s="5"/>
      <c r="H84" s="5"/>
      <c r="I84" s="5"/>
      <c r="J84" s="5"/>
      <c r="K84" s="5"/>
      <c r="L84" s="5"/>
      <c r="N84" s="353" t="s">
        <v>64</v>
      </c>
      <c r="O84" s="353"/>
      <c r="P84" s="353"/>
    </row>
    <row r="85" spans="3:16" ht="15.75" hidden="1">
      <c r="C85" s="1" t="s">
        <v>24</v>
      </c>
      <c r="N85" s="354" t="s">
        <v>25</v>
      </c>
      <c r="O85" s="354"/>
      <c r="P85" s="354"/>
    </row>
    <row r="86" spans="1:40" s="4" customFormat="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29"/>
      <c r="N86" s="29"/>
      <c r="O86" s="29"/>
      <c r="P86" s="29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4" customFormat="1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29"/>
      <c r="N87" s="29"/>
      <c r="O87" s="29"/>
      <c r="P87" s="29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s="4" customFormat="1" ht="15.75">
      <c r="A88" s="355"/>
      <c r="B88" s="355"/>
      <c r="C88" s="355"/>
      <c r="D88" s="14"/>
      <c r="E88" s="14"/>
      <c r="F88" s="14"/>
      <c r="G88" s="14"/>
      <c r="H88" s="14"/>
      <c r="I88" s="14"/>
      <c r="J88" s="14"/>
      <c r="K88" s="14"/>
      <c r="L88" s="14"/>
      <c r="M88" s="29"/>
      <c r="N88" s="29"/>
      <c r="O88" s="29"/>
      <c r="P88" s="2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4" customFormat="1" ht="15.75" customHeight="1">
      <c r="A89" s="355"/>
      <c r="B89" s="355"/>
      <c r="C89" s="355"/>
      <c r="D89" s="14"/>
      <c r="E89" s="14"/>
      <c r="F89" s="14"/>
      <c r="G89" s="14"/>
      <c r="H89" s="14"/>
      <c r="I89" s="14"/>
      <c r="J89" s="14"/>
      <c r="K89" s="14"/>
      <c r="L89" s="14"/>
      <c r="M89" s="29"/>
      <c r="N89" s="29"/>
      <c r="O89" s="29"/>
      <c r="P89" s="29"/>
      <c r="Q89" s="219"/>
      <c r="R89" s="219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4" customFormat="1" ht="15.75">
      <c r="A90" s="1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29"/>
      <c r="N90" s="29"/>
      <c r="O90" s="29"/>
      <c r="P90" s="29"/>
      <c r="Q90" s="219"/>
      <c r="R90" s="219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s="4" customFormat="1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29"/>
      <c r="N91" s="29"/>
      <c r="O91" s="29"/>
      <c r="P91" s="29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</sheetData>
  <sheetProtection/>
  <mergeCells count="28">
    <mergeCell ref="M3:P3"/>
    <mergeCell ref="M4:P4"/>
    <mergeCell ref="M5:N5"/>
    <mergeCell ref="O5:P5"/>
    <mergeCell ref="M8:P8"/>
    <mergeCell ref="A11:P11"/>
    <mergeCell ref="A12:P12"/>
    <mergeCell ref="A13:P13"/>
    <mergeCell ref="A14:P14"/>
    <mergeCell ref="M9:P9"/>
    <mergeCell ref="A15:P15"/>
    <mergeCell ref="A16:P16"/>
    <mergeCell ref="A60:A67"/>
    <mergeCell ref="B60:B67"/>
    <mergeCell ref="A68:A82"/>
    <mergeCell ref="B68:B82"/>
    <mergeCell ref="A19:A43"/>
    <mergeCell ref="B19:B43"/>
    <mergeCell ref="A44:A51"/>
    <mergeCell ref="B44:B51"/>
    <mergeCell ref="A52:A59"/>
    <mergeCell ref="B52:B59"/>
    <mergeCell ref="N84:P84"/>
    <mergeCell ref="N85:P85"/>
    <mergeCell ref="A88:C88"/>
    <mergeCell ref="A89:C89"/>
    <mergeCell ref="Q89:R89"/>
    <mergeCell ref="Q90:R90"/>
  </mergeCells>
  <printOptions/>
  <pageMargins left="1.1811023622047245" right="0.5905511811023623" top="0.7874015748031497" bottom="0.7874015748031497" header="0.31496062992125984" footer="0.31496062992125984"/>
  <pageSetup fitToHeight="0" horizontalDpi="600" verticalDpi="600" orientation="portrait" paperSize="9" scale="42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4">
      <selection activeCell="A4" sqref="A4:I4"/>
    </sheetView>
  </sheetViews>
  <sheetFormatPr defaultColWidth="9.140625" defaultRowHeight="12.75" outlineLevelCol="1"/>
  <cols>
    <col min="2" max="2" width="32.57421875" style="0" customWidth="1"/>
    <col min="3" max="3" width="12.421875" style="0" customWidth="1"/>
    <col min="4" max="4" width="31.421875" style="0" customWidth="1"/>
    <col min="5" max="5" width="11.00390625" style="0" hidden="1" customWidth="1" outlineLevel="1"/>
    <col min="6" max="6" width="12.00390625" style="0" customWidth="1" collapsed="1"/>
    <col min="7" max="7" width="12.140625" style="0" customWidth="1"/>
    <col min="8" max="10" width="11.00390625" style="0" customWidth="1"/>
  </cols>
  <sheetData>
    <row r="1" spans="5:12" ht="21" customHeight="1">
      <c r="E1" s="223" t="s">
        <v>190</v>
      </c>
      <c r="F1" s="223"/>
      <c r="G1" s="223"/>
      <c r="H1" s="223"/>
      <c r="I1" s="223"/>
      <c r="J1" s="191"/>
      <c r="K1" s="191"/>
      <c r="L1" s="191"/>
    </row>
    <row r="2" spans="5:13" ht="104.25" customHeight="1">
      <c r="E2" s="192" t="s">
        <v>191</v>
      </c>
      <c r="F2" s="233" t="s">
        <v>191</v>
      </c>
      <c r="G2" s="233"/>
      <c r="H2" s="233"/>
      <c r="I2" s="233"/>
      <c r="J2" s="233"/>
      <c r="K2" s="233"/>
      <c r="L2" s="233"/>
      <c r="M2" s="61"/>
    </row>
    <row r="3" spans="5:13" ht="12.75" customHeight="1">
      <c r="E3" s="58"/>
      <c r="F3" s="58"/>
      <c r="G3" s="58"/>
      <c r="H3" s="58"/>
      <c r="I3" s="58"/>
      <c r="J3" s="58"/>
      <c r="K3" s="61"/>
      <c r="L3" s="61"/>
      <c r="M3" s="61"/>
    </row>
    <row r="4" spans="1:10" ht="15.75">
      <c r="A4" s="224" t="s">
        <v>192</v>
      </c>
      <c r="B4" s="224"/>
      <c r="C4" s="224"/>
      <c r="D4" s="224"/>
      <c r="E4" s="224"/>
      <c r="F4" s="224"/>
      <c r="G4" s="224"/>
      <c r="H4" s="224"/>
      <c r="I4" s="224"/>
      <c r="J4" s="16"/>
    </row>
    <row r="5" spans="1:10" ht="16.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31.5" customHeight="1">
      <c r="A6" s="225" t="s">
        <v>0</v>
      </c>
      <c r="B6" s="227" t="s">
        <v>193</v>
      </c>
      <c r="C6" s="229" t="s">
        <v>194</v>
      </c>
      <c r="D6" s="229" t="s">
        <v>195</v>
      </c>
      <c r="E6" s="230" t="s">
        <v>196</v>
      </c>
      <c r="F6" s="231"/>
      <c r="G6" s="231"/>
      <c r="H6" s="231"/>
      <c r="I6" s="231"/>
      <c r="J6" s="231"/>
      <c r="K6" s="231"/>
      <c r="L6" s="232"/>
    </row>
    <row r="7" spans="1:12" ht="15.75">
      <c r="A7" s="226"/>
      <c r="B7" s="228"/>
      <c r="C7" s="217"/>
      <c r="D7" s="217"/>
      <c r="E7" s="2" t="s">
        <v>197</v>
      </c>
      <c r="F7" s="2" t="s">
        <v>83</v>
      </c>
      <c r="G7" s="2" t="s">
        <v>84</v>
      </c>
      <c r="H7" s="2" t="s">
        <v>113</v>
      </c>
      <c r="I7" s="2" t="s">
        <v>263</v>
      </c>
      <c r="J7" s="2" t="s">
        <v>299</v>
      </c>
      <c r="K7" s="182" t="s">
        <v>308</v>
      </c>
      <c r="L7" s="178" t="s">
        <v>308</v>
      </c>
    </row>
    <row r="8" spans="1:12" ht="15.75">
      <c r="A8" s="173">
        <v>1</v>
      </c>
      <c r="B8" s="166">
        <v>2</v>
      </c>
      <c r="C8" s="2">
        <v>3</v>
      </c>
      <c r="D8" s="2">
        <v>4</v>
      </c>
      <c r="E8" s="2">
        <v>5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182">
        <v>10</v>
      </c>
      <c r="L8" s="178">
        <v>10</v>
      </c>
    </row>
    <row r="9" spans="1:12" ht="15.75" customHeight="1">
      <c r="A9" s="173">
        <v>1</v>
      </c>
      <c r="B9" s="238" t="s">
        <v>198</v>
      </c>
      <c r="C9" s="239"/>
      <c r="D9" s="239"/>
      <c r="E9" s="239"/>
      <c r="F9" s="239"/>
      <c r="G9" s="239"/>
      <c r="H9" s="239"/>
      <c r="I9" s="239"/>
      <c r="J9" s="239"/>
      <c r="K9" s="239"/>
      <c r="L9" s="240"/>
    </row>
    <row r="10" spans="1:12" ht="15.75" customHeight="1">
      <c r="A10" s="173">
        <v>2</v>
      </c>
      <c r="B10" s="226" t="s">
        <v>199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2" ht="110.25">
      <c r="A11" s="173">
        <v>3</v>
      </c>
      <c r="B11" s="176" t="s">
        <v>200</v>
      </c>
      <c r="C11" s="2" t="s">
        <v>201</v>
      </c>
      <c r="D11" s="2" t="s">
        <v>202</v>
      </c>
      <c r="E11" s="28">
        <v>60</v>
      </c>
      <c r="F11" s="28">
        <v>66</v>
      </c>
      <c r="G11" s="28">
        <v>66</v>
      </c>
      <c r="H11" s="28">
        <v>66</v>
      </c>
      <c r="I11" s="28">
        <v>100</v>
      </c>
      <c r="J11" s="28">
        <v>100</v>
      </c>
      <c r="K11" s="60">
        <v>100</v>
      </c>
      <c r="L11" s="179">
        <v>100</v>
      </c>
    </row>
    <row r="12" spans="1:12" ht="15.75" customHeight="1">
      <c r="A12" s="173">
        <v>4</v>
      </c>
      <c r="B12" s="234" t="s">
        <v>203</v>
      </c>
      <c r="C12" s="235"/>
      <c r="D12" s="235"/>
      <c r="E12" s="235"/>
      <c r="F12" s="235"/>
      <c r="G12" s="235"/>
      <c r="H12" s="235"/>
      <c r="I12" s="235"/>
      <c r="J12" s="235"/>
      <c r="K12" s="236"/>
      <c r="L12" s="175"/>
    </row>
    <row r="13" spans="1:12" ht="63">
      <c r="A13" s="173">
        <v>5</v>
      </c>
      <c r="B13" s="176" t="s">
        <v>204</v>
      </c>
      <c r="C13" s="2" t="s">
        <v>205</v>
      </c>
      <c r="D13" s="2" t="s">
        <v>206</v>
      </c>
      <c r="E13" s="111">
        <v>19002</v>
      </c>
      <c r="F13" s="114">
        <v>20700.3</v>
      </c>
      <c r="G13" s="114">
        <v>21252.1</v>
      </c>
      <c r="H13" s="114">
        <v>21238.2</v>
      </c>
      <c r="I13" s="114">
        <v>21601.4333333333</v>
      </c>
      <c r="J13" s="114">
        <v>21601.4333333333</v>
      </c>
      <c r="K13" s="55">
        <v>21601</v>
      </c>
      <c r="L13" s="180">
        <v>21601</v>
      </c>
    </row>
    <row r="14" spans="1:12" ht="78.75">
      <c r="A14" s="173">
        <v>6</v>
      </c>
      <c r="B14" s="176" t="s">
        <v>207</v>
      </c>
      <c r="C14" s="2" t="s">
        <v>205</v>
      </c>
      <c r="D14" s="2" t="s">
        <v>202</v>
      </c>
      <c r="E14" s="111"/>
      <c r="F14" s="114">
        <v>598.9</v>
      </c>
      <c r="G14" s="114">
        <v>611.389</v>
      </c>
      <c r="H14" s="114">
        <v>615</v>
      </c>
      <c r="I14" s="114">
        <v>624.529666666667</v>
      </c>
      <c r="J14" s="114">
        <v>624.529666666667</v>
      </c>
      <c r="K14" s="55">
        <v>625</v>
      </c>
      <c r="L14" s="180">
        <v>625</v>
      </c>
    </row>
    <row r="15" spans="1:12" ht="15.75" customHeight="1">
      <c r="A15" s="173">
        <v>7</v>
      </c>
      <c r="B15" s="234" t="s">
        <v>208</v>
      </c>
      <c r="C15" s="235"/>
      <c r="D15" s="235"/>
      <c r="E15" s="235"/>
      <c r="F15" s="235"/>
      <c r="G15" s="235"/>
      <c r="H15" s="235"/>
      <c r="I15" s="235"/>
      <c r="J15" s="235"/>
      <c r="K15" s="236"/>
      <c r="L15" s="175"/>
    </row>
    <row r="16" spans="1:12" ht="79.5" thickBot="1">
      <c r="A16" s="174">
        <v>8</v>
      </c>
      <c r="B16" s="177" t="s">
        <v>209</v>
      </c>
      <c r="C16" s="167" t="s">
        <v>201</v>
      </c>
      <c r="D16" s="167" t="s">
        <v>210</v>
      </c>
      <c r="E16" s="168">
        <v>22.9</v>
      </c>
      <c r="F16" s="169">
        <v>26.6</v>
      </c>
      <c r="G16" s="169">
        <v>26.7</v>
      </c>
      <c r="H16" s="169">
        <v>26.7</v>
      </c>
      <c r="I16" s="169">
        <v>26.8</v>
      </c>
      <c r="J16" s="169">
        <v>26.8</v>
      </c>
      <c r="K16" s="183">
        <v>26.8</v>
      </c>
      <c r="L16" s="181">
        <v>26.8</v>
      </c>
    </row>
    <row r="17" spans="1:10" ht="15.75">
      <c r="A17" s="5"/>
      <c r="B17" s="8"/>
      <c r="C17" s="5"/>
      <c r="D17" s="5"/>
      <c r="E17" s="5"/>
      <c r="F17" s="5"/>
      <c r="G17" s="5"/>
      <c r="H17" s="5"/>
      <c r="I17" s="5"/>
      <c r="J17" s="5"/>
    </row>
    <row r="18" spans="1:10" ht="15.75" customHeight="1" hidden="1">
      <c r="A18" s="112" t="s">
        <v>211</v>
      </c>
      <c r="C18" s="6"/>
      <c r="D18" s="112" t="s">
        <v>64</v>
      </c>
      <c r="E18" s="1"/>
      <c r="F18" s="1"/>
      <c r="G18" s="1"/>
      <c r="H18" s="1"/>
      <c r="I18" s="1"/>
      <c r="J18" s="1"/>
    </row>
    <row r="19" spans="1:10" ht="15.75" hidden="1">
      <c r="A19" s="218"/>
      <c r="B19" s="218"/>
      <c r="C19" s="218"/>
      <c r="D19" s="1"/>
      <c r="E19" s="1"/>
      <c r="F19" s="219"/>
      <c r="G19" s="219"/>
      <c r="H19" s="219"/>
      <c r="I19" s="219"/>
      <c r="J19" s="1"/>
    </row>
    <row r="20" spans="1:10" ht="15.75">
      <c r="A20" s="3"/>
      <c r="B20" s="3"/>
      <c r="C20" s="3"/>
      <c r="D20" s="1"/>
      <c r="E20" s="1"/>
      <c r="F20" s="1"/>
      <c r="G20" s="1"/>
      <c r="H20" s="1"/>
      <c r="I20" s="1"/>
      <c r="J20" s="1"/>
    </row>
    <row r="21" spans="1:10" ht="15.75">
      <c r="A21" s="5"/>
      <c r="B21" s="8"/>
      <c r="C21" s="5"/>
      <c r="D21" s="5"/>
      <c r="E21" s="5"/>
      <c r="F21" s="5"/>
      <c r="G21" s="5"/>
      <c r="H21" s="5"/>
      <c r="I21" s="5"/>
      <c r="J21" s="5"/>
    </row>
    <row r="22" spans="1:12" ht="15.75">
      <c r="A22" s="12"/>
      <c r="B22" s="12"/>
      <c r="C22" s="12"/>
      <c r="D22" s="5"/>
      <c r="E22" s="5"/>
      <c r="F22" s="5"/>
      <c r="G22" s="5"/>
      <c r="H22" s="5"/>
      <c r="I22" s="5"/>
      <c r="J22" s="5"/>
      <c r="K22" s="113"/>
      <c r="L22" s="113"/>
    </row>
    <row r="23" spans="1:12" ht="15.75">
      <c r="A23" s="12"/>
      <c r="B23" s="12"/>
      <c r="C23" s="12"/>
      <c r="D23" s="5"/>
      <c r="E23" s="5"/>
      <c r="F23" s="5"/>
      <c r="G23" s="5"/>
      <c r="H23" s="5"/>
      <c r="I23" s="5"/>
      <c r="J23" s="5"/>
      <c r="K23" s="113"/>
      <c r="L23" s="113"/>
    </row>
    <row r="24" spans="1:12" ht="15.75">
      <c r="A24" s="12"/>
      <c r="B24" s="12"/>
      <c r="C24" s="12"/>
      <c r="D24" s="5"/>
      <c r="E24" s="5"/>
      <c r="F24" s="237"/>
      <c r="G24" s="237"/>
      <c r="H24" s="237"/>
      <c r="I24" s="237"/>
      <c r="J24" s="5"/>
      <c r="K24" s="113"/>
      <c r="L24" s="113"/>
    </row>
    <row r="25" spans="1:12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113"/>
      <c r="L25" s="113"/>
    </row>
    <row r="26" spans="1:12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113"/>
      <c r="L26" s="113"/>
    </row>
    <row r="27" spans="1:12" ht="15.75">
      <c r="A27" s="5"/>
      <c r="B27" s="5"/>
      <c r="C27" s="5" t="s">
        <v>119</v>
      </c>
      <c r="D27" s="5"/>
      <c r="E27" s="5"/>
      <c r="F27" s="5"/>
      <c r="G27" s="5"/>
      <c r="H27" s="5"/>
      <c r="I27" s="5"/>
      <c r="J27" s="5"/>
      <c r="K27" s="113"/>
      <c r="L27" s="113"/>
    </row>
    <row r="28" spans="1:12" ht="15.75">
      <c r="A28" s="5"/>
      <c r="B28" s="8"/>
      <c r="C28" s="5"/>
      <c r="D28" s="5"/>
      <c r="E28" s="5"/>
      <c r="F28" s="5"/>
      <c r="G28" s="5"/>
      <c r="H28" s="5"/>
      <c r="I28" s="5"/>
      <c r="J28" s="5"/>
      <c r="K28" s="113"/>
      <c r="L28" s="113"/>
    </row>
    <row r="29" spans="1:12" ht="15.75">
      <c r="A29" s="5"/>
      <c r="B29" s="8"/>
      <c r="C29" s="5"/>
      <c r="D29" s="5"/>
      <c r="E29" s="5"/>
      <c r="F29" s="5"/>
      <c r="G29" s="5"/>
      <c r="H29" s="5"/>
      <c r="I29" s="5"/>
      <c r="J29" s="5"/>
      <c r="K29" s="113"/>
      <c r="L29" s="113"/>
    </row>
    <row r="30" spans="1:12" ht="15.75">
      <c r="A30" s="5"/>
      <c r="B30" s="8"/>
      <c r="C30" s="5"/>
      <c r="D30" s="5"/>
      <c r="E30" s="5"/>
      <c r="F30" s="5"/>
      <c r="G30" s="5"/>
      <c r="H30" s="5"/>
      <c r="I30" s="5"/>
      <c r="J30" s="5"/>
      <c r="K30" s="113"/>
      <c r="L30" s="113"/>
    </row>
    <row r="31" spans="1:12" ht="15.75">
      <c r="A31" s="5"/>
      <c r="B31" s="8"/>
      <c r="C31" s="5"/>
      <c r="D31" s="5"/>
      <c r="E31" s="5"/>
      <c r="F31" s="5"/>
      <c r="G31" s="5"/>
      <c r="H31" s="5"/>
      <c r="I31" s="5"/>
      <c r="J31" s="5"/>
      <c r="K31" s="113"/>
      <c r="L31" s="113"/>
    </row>
    <row r="32" spans="1:12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1:12" ht="12.7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  <row r="34" spans="1:12" ht="12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</row>
    <row r="35" spans="1:12" ht="12.7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1:12" ht="12.7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  <row r="37" spans="1:12" ht="12.7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1:12" ht="12.7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1:12" ht="12.7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1:12" ht="12.7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1:12" ht="12.7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</sheetData>
  <sheetProtection/>
  <mergeCells count="15">
    <mergeCell ref="B15:K15"/>
    <mergeCell ref="F24:I24"/>
    <mergeCell ref="A19:C19"/>
    <mergeCell ref="F19:I19"/>
    <mergeCell ref="B12:K12"/>
    <mergeCell ref="B9:L9"/>
    <mergeCell ref="B10:L10"/>
    <mergeCell ref="E1:I1"/>
    <mergeCell ref="A4:I4"/>
    <mergeCell ref="A6:A7"/>
    <mergeCell ref="B6:B7"/>
    <mergeCell ref="C6:C7"/>
    <mergeCell ref="D6:D7"/>
    <mergeCell ref="E6:L6"/>
    <mergeCell ref="F2:L2"/>
  </mergeCells>
  <printOptions/>
  <pageMargins left="1.1811023622047245" right="0.2755905511811024" top="1.1811023622047245" bottom="0.2755905511811024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0"/>
  <sheetViews>
    <sheetView view="pageBreakPreview" zoomScale="75" zoomScaleNormal="75" zoomScaleSheetLayoutView="75" zoomScalePageLayoutView="0" workbookViewId="0" topLeftCell="A9">
      <selection activeCell="K22" sqref="K22"/>
    </sheetView>
  </sheetViews>
  <sheetFormatPr defaultColWidth="9.140625" defaultRowHeight="12.75"/>
  <cols>
    <col min="1" max="1" width="7.421875" style="59" customWidth="1"/>
    <col min="2" max="2" width="47.421875" style="10" customWidth="1"/>
    <col min="3" max="3" width="25.00390625" style="10" customWidth="1"/>
    <col min="4" max="5" width="9.140625" style="27" customWidth="1"/>
    <col min="6" max="6" width="12.7109375" style="27" bestFit="1" customWidth="1"/>
    <col min="7" max="8" width="14.28125" style="27" customWidth="1"/>
    <col min="9" max="9" width="16.8515625" style="35" customWidth="1"/>
    <col min="10" max="11" width="16.140625" style="35" customWidth="1"/>
    <col min="12" max="12" width="16.57421875" style="35" customWidth="1"/>
    <col min="13" max="13" width="34.8515625" style="10" customWidth="1"/>
    <col min="14" max="14" width="15.140625" style="10" customWidth="1"/>
    <col min="15" max="15" width="13.140625" style="10" bestFit="1" customWidth="1"/>
    <col min="16" max="16" width="9.8515625" style="10" bestFit="1" customWidth="1"/>
    <col min="17" max="16384" width="9.140625" style="10" customWidth="1"/>
  </cols>
  <sheetData>
    <row r="2" ht="15.75">
      <c r="F2" s="202"/>
    </row>
    <row r="3" spans="9:12" ht="26.25">
      <c r="I3" s="245" t="s">
        <v>190</v>
      </c>
      <c r="J3" s="245"/>
      <c r="K3" s="245"/>
      <c r="L3" s="245"/>
    </row>
    <row r="4" spans="9:12" ht="26.25">
      <c r="I4" s="244" t="s">
        <v>321</v>
      </c>
      <c r="J4" s="244"/>
      <c r="K4" s="244"/>
      <c r="L4" s="244"/>
    </row>
    <row r="5" spans="9:12" ht="24" customHeight="1">
      <c r="I5" s="244" t="s">
        <v>325</v>
      </c>
      <c r="J5" s="244"/>
      <c r="K5" s="244" t="s">
        <v>324</v>
      </c>
      <c r="L5" s="244"/>
    </row>
    <row r="6" spans="9:12" ht="18" customHeight="1">
      <c r="I6" s="200"/>
      <c r="J6" s="200"/>
      <c r="K6" s="200"/>
      <c r="L6" s="200"/>
    </row>
    <row r="9" spans="1:16" ht="28.5" customHeight="1">
      <c r="A9" s="4"/>
      <c r="B9" s="4"/>
      <c r="C9" s="4"/>
      <c r="D9" s="4"/>
      <c r="E9" s="4"/>
      <c r="F9" s="4"/>
      <c r="G9" s="4"/>
      <c r="H9" s="4"/>
      <c r="I9" s="245" t="s">
        <v>112</v>
      </c>
      <c r="J9" s="245"/>
      <c r="K9" s="245"/>
      <c r="L9" s="245"/>
      <c r="M9" s="245"/>
      <c r="N9" s="61"/>
      <c r="O9" s="61"/>
      <c r="P9" s="61"/>
    </row>
    <row r="10" spans="1:16" ht="77.25" customHeight="1">
      <c r="A10" s="4"/>
      <c r="B10" s="4"/>
      <c r="C10" s="4"/>
      <c r="D10" s="4"/>
      <c r="E10" s="4"/>
      <c r="F10" s="4"/>
      <c r="G10" s="4"/>
      <c r="H10" s="4"/>
      <c r="I10" s="244" t="s">
        <v>137</v>
      </c>
      <c r="J10" s="244"/>
      <c r="K10" s="244"/>
      <c r="L10" s="244"/>
      <c r="M10" s="244"/>
      <c r="N10" s="61"/>
      <c r="O10" s="61"/>
      <c r="P10" s="61"/>
    </row>
    <row r="11" spans="1:16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1"/>
      <c r="O11" s="61"/>
      <c r="P11" s="61"/>
    </row>
    <row r="12" spans="1:13" ht="18.75">
      <c r="A12" s="243" t="s">
        <v>27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</row>
    <row r="13" spans="1:13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5" ht="31.5" customHeight="1">
      <c r="A14" s="278" t="s">
        <v>0</v>
      </c>
      <c r="B14" s="248" t="s">
        <v>1</v>
      </c>
      <c r="C14" s="248" t="s">
        <v>2</v>
      </c>
      <c r="D14" s="282" t="s">
        <v>3</v>
      </c>
      <c r="E14" s="282"/>
      <c r="F14" s="282"/>
      <c r="G14" s="282"/>
      <c r="H14" s="199"/>
      <c r="I14" s="280" t="s">
        <v>138</v>
      </c>
      <c r="J14" s="280"/>
      <c r="K14" s="280"/>
      <c r="L14" s="281"/>
      <c r="M14" s="248" t="s">
        <v>13</v>
      </c>
      <c r="N14" s="11"/>
      <c r="O14" s="11"/>
    </row>
    <row r="15" spans="1:15" ht="42" customHeight="1">
      <c r="A15" s="279"/>
      <c r="B15" s="248"/>
      <c r="C15" s="248"/>
      <c r="D15" s="56" t="s">
        <v>4</v>
      </c>
      <c r="E15" s="56" t="s">
        <v>5</v>
      </c>
      <c r="F15" s="56" t="s">
        <v>6</v>
      </c>
      <c r="G15" s="56" t="s">
        <v>7</v>
      </c>
      <c r="H15" s="195" t="s">
        <v>313</v>
      </c>
      <c r="I15" s="159" t="s">
        <v>299</v>
      </c>
      <c r="J15" s="159" t="s">
        <v>308</v>
      </c>
      <c r="K15" s="165" t="s">
        <v>279</v>
      </c>
      <c r="L15" s="43" t="s">
        <v>311</v>
      </c>
      <c r="M15" s="248"/>
      <c r="O15" s="10" t="s">
        <v>119</v>
      </c>
    </row>
    <row r="16" spans="1:14" ht="47.25">
      <c r="A16" s="55">
        <v>1</v>
      </c>
      <c r="B16" s="49" t="s">
        <v>115</v>
      </c>
      <c r="C16" s="50" t="s">
        <v>23</v>
      </c>
      <c r="D16" s="51" t="s">
        <v>23</v>
      </c>
      <c r="E16" s="51" t="s">
        <v>23</v>
      </c>
      <c r="F16" s="51" t="s">
        <v>23</v>
      </c>
      <c r="G16" s="51" t="s">
        <v>23</v>
      </c>
      <c r="H16" s="51" t="s">
        <v>23</v>
      </c>
      <c r="I16" s="65">
        <f>I17+I20+I49</f>
        <v>119315.80900000002</v>
      </c>
      <c r="J16" s="65">
        <f>J17+J20+J49</f>
        <v>76965.81700000001</v>
      </c>
      <c r="K16" s="65">
        <f>K17+K20+K49</f>
        <v>76966.217</v>
      </c>
      <c r="L16" s="65">
        <f>SUM(I16:J16)</f>
        <v>196281.62600000005</v>
      </c>
      <c r="M16" s="57" t="s">
        <v>23</v>
      </c>
      <c r="N16" s="91"/>
    </row>
    <row r="17" spans="1:13" s="38" customFormat="1" ht="31.5">
      <c r="A17" s="55">
        <v>2</v>
      </c>
      <c r="B17" s="53" t="s">
        <v>131</v>
      </c>
      <c r="C17" s="50" t="s">
        <v>23</v>
      </c>
      <c r="D17" s="51" t="s">
        <v>23</v>
      </c>
      <c r="E17" s="51" t="s">
        <v>23</v>
      </c>
      <c r="F17" s="51" t="s">
        <v>23</v>
      </c>
      <c r="G17" s="51" t="s">
        <v>23</v>
      </c>
      <c r="H17" s="51" t="s">
        <v>23</v>
      </c>
      <c r="I17" s="65">
        <f>I19</f>
        <v>0</v>
      </c>
      <c r="J17" s="65">
        <f>J19</f>
        <v>0</v>
      </c>
      <c r="K17" s="65">
        <f>K19</f>
        <v>0</v>
      </c>
      <c r="L17" s="65">
        <f>SUM(I17:J17)</f>
        <v>0</v>
      </c>
      <c r="M17" s="57" t="s">
        <v>23</v>
      </c>
    </row>
    <row r="18" spans="1:13" ht="31.5">
      <c r="A18" s="262">
        <v>3</v>
      </c>
      <c r="B18" s="259" t="s">
        <v>28</v>
      </c>
      <c r="C18" s="40" t="s">
        <v>123</v>
      </c>
      <c r="D18" s="54" t="s">
        <v>30</v>
      </c>
      <c r="E18" s="54" t="s">
        <v>31</v>
      </c>
      <c r="F18" s="48" t="s">
        <v>136</v>
      </c>
      <c r="G18" s="54" t="s">
        <v>30</v>
      </c>
      <c r="H18" s="54"/>
      <c r="I18" s="63">
        <v>0</v>
      </c>
      <c r="J18" s="63">
        <f>I18</f>
        <v>0</v>
      </c>
      <c r="K18" s="63">
        <v>0</v>
      </c>
      <c r="L18" s="63">
        <f>SUM(I18:J18)</f>
        <v>0</v>
      </c>
      <c r="M18" s="257" t="s">
        <v>56</v>
      </c>
    </row>
    <row r="19" spans="1:13" ht="15.75">
      <c r="A19" s="263"/>
      <c r="B19" s="260"/>
      <c r="C19" s="250" t="s">
        <v>38</v>
      </c>
      <c r="D19" s="251"/>
      <c r="E19" s="251"/>
      <c r="F19" s="251"/>
      <c r="G19" s="252"/>
      <c r="H19" s="193"/>
      <c r="I19" s="45">
        <f>SUM(I18)</f>
        <v>0</v>
      </c>
      <c r="J19" s="45">
        <v>0</v>
      </c>
      <c r="K19" s="143">
        <f>SUM(K18)</f>
        <v>0</v>
      </c>
      <c r="L19" s="189">
        <f>SUM(I19:J19)</f>
        <v>0</v>
      </c>
      <c r="M19" s="258"/>
    </row>
    <row r="20" spans="1:16" s="38" customFormat="1" ht="15.75">
      <c r="A20" s="55">
        <v>4</v>
      </c>
      <c r="B20" s="53" t="s">
        <v>132</v>
      </c>
      <c r="C20" s="50" t="s">
        <v>23</v>
      </c>
      <c r="D20" s="51" t="s">
        <v>23</v>
      </c>
      <c r="E20" s="51" t="s">
        <v>23</v>
      </c>
      <c r="F20" s="51" t="s">
        <v>23</v>
      </c>
      <c r="G20" s="51" t="s">
        <v>23</v>
      </c>
      <c r="H20" s="51"/>
      <c r="I20" s="66">
        <f>I34+I36+I38+I44+I46+I48</f>
        <v>80995.48200000002</v>
      </c>
      <c r="J20" s="66">
        <f>J34+J36+J38+J44+J46+J48</f>
        <v>59125.035</v>
      </c>
      <c r="K20" s="188">
        <f>K34+K36+K38+K44+K46+K48</f>
        <v>59125.435</v>
      </c>
      <c r="L20" s="100">
        <f>SUM(I20:J20)</f>
        <v>140120.51700000002</v>
      </c>
      <c r="M20" s="52" t="s">
        <v>23</v>
      </c>
      <c r="P20" s="92"/>
    </row>
    <row r="21" spans="1:13" ht="15.75" customHeight="1">
      <c r="A21" s="262">
        <v>5</v>
      </c>
      <c r="B21" s="277" t="s">
        <v>29</v>
      </c>
      <c r="C21" s="246" t="s">
        <v>123</v>
      </c>
      <c r="D21" s="247" t="s">
        <v>30</v>
      </c>
      <c r="E21" s="247" t="s">
        <v>31</v>
      </c>
      <c r="F21" s="254" t="s">
        <v>122</v>
      </c>
      <c r="G21" s="54" t="s">
        <v>32</v>
      </c>
      <c r="H21" s="54"/>
      <c r="I21" s="45">
        <f>33934.141+2330.989</f>
        <v>36265.130000000005</v>
      </c>
      <c r="J21" s="45">
        <f>I21</f>
        <v>36265.130000000005</v>
      </c>
      <c r="K21" s="143">
        <f>J21</f>
        <v>36265.130000000005</v>
      </c>
      <c r="L21" s="189">
        <f aca="true" t="shared" si="0" ref="L21:L26">SUM(I21:K21)</f>
        <v>108795.39000000001</v>
      </c>
      <c r="M21" s="261" t="s">
        <v>182</v>
      </c>
    </row>
    <row r="22" spans="1:15" ht="15.75">
      <c r="A22" s="264"/>
      <c r="B22" s="277"/>
      <c r="C22" s="246"/>
      <c r="D22" s="247"/>
      <c r="E22" s="247"/>
      <c r="F22" s="255"/>
      <c r="G22" s="54" t="s">
        <v>33</v>
      </c>
      <c r="H22" s="54"/>
      <c r="I22" s="45">
        <v>727.855</v>
      </c>
      <c r="J22" s="45">
        <v>727.855</v>
      </c>
      <c r="K22" s="143">
        <v>727.855</v>
      </c>
      <c r="L22" s="189">
        <f t="shared" si="0"/>
        <v>2183.565</v>
      </c>
      <c r="M22" s="261"/>
      <c r="O22" s="91"/>
    </row>
    <row r="23" spans="1:13" ht="15.75" customHeight="1">
      <c r="A23" s="264"/>
      <c r="B23" s="277"/>
      <c r="C23" s="246"/>
      <c r="D23" s="247"/>
      <c r="E23" s="247"/>
      <c r="F23" s="255"/>
      <c r="G23" s="54" t="s">
        <v>81</v>
      </c>
      <c r="H23" s="54"/>
      <c r="I23" s="45">
        <f>10248.111+703.959</f>
        <v>10952.070000000002</v>
      </c>
      <c r="J23" s="45">
        <f>I23</f>
        <v>10952.070000000002</v>
      </c>
      <c r="K23" s="143">
        <f>J23</f>
        <v>10952.070000000002</v>
      </c>
      <c r="L23" s="189">
        <f t="shared" si="0"/>
        <v>32856.21000000001</v>
      </c>
      <c r="M23" s="261"/>
    </row>
    <row r="24" spans="1:16" ht="15.75">
      <c r="A24" s="264"/>
      <c r="B24" s="277"/>
      <c r="C24" s="246"/>
      <c r="D24" s="247"/>
      <c r="E24" s="247"/>
      <c r="F24" s="255"/>
      <c r="G24" s="54" t="s">
        <v>30</v>
      </c>
      <c r="H24" s="54"/>
      <c r="I24" s="45">
        <v>3171.44</v>
      </c>
      <c r="J24" s="45">
        <v>4056.536</v>
      </c>
      <c r="K24" s="143">
        <v>4056.536</v>
      </c>
      <c r="L24" s="189">
        <f t="shared" si="0"/>
        <v>11284.512</v>
      </c>
      <c r="M24" s="261"/>
      <c r="P24" s="91"/>
    </row>
    <row r="25" spans="1:16" ht="15.75">
      <c r="A25" s="264"/>
      <c r="B25" s="277"/>
      <c r="C25" s="246"/>
      <c r="D25" s="247"/>
      <c r="E25" s="247"/>
      <c r="F25" s="255"/>
      <c r="G25" s="54" t="s">
        <v>266</v>
      </c>
      <c r="H25" s="54"/>
      <c r="I25" s="45">
        <v>6120.303</v>
      </c>
      <c r="J25" s="45">
        <v>6120.303</v>
      </c>
      <c r="K25" s="143">
        <v>6120.303</v>
      </c>
      <c r="L25" s="189">
        <f t="shared" si="0"/>
        <v>18360.909</v>
      </c>
      <c r="M25" s="261"/>
      <c r="P25" s="91"/>
    </row>
    <row r="26" spans="1:15" ht="15.75">
      <c r="A26" s="264"/>
      <c r="B26" s="277"/>
      <c r="C26" s="246"/>
      <c r="D26" s="247"/>
      <c r="E26" s="247"/>
      <c r="F26" s="255"/>
      <c r="G26" s="54" t="s">
        <v>34</v>
      </c>
      <c r="H26" s="54"/>
      <c r="I26" s="45">
        <v>0</v>
      </c>
      <c r="J26" s="45">
        <v>3.2</v>
      </c>
      <c r="K26" s="143">
        <v>3.2</v>
      </c>
      <c r="L26" s="189">
        <f t="shared" si="0"/>
        <v>6.4</v>
      </c>
      <c r="M26" s="261"/>
      <c r="N26" s="91"/>
      <c r="O26" s="91"/>
    </row>
    <row r="27" spans="1:15" ht="15.75">
      <c r="A27" s="264"/>
      <c r="B27" s="277"/>
      <c r="C27" s="246"/>
      <c r="D27" s="247"/>
      <c r="E27" s="247"/>
      <c r="F27" s="255"/>
      <c r="G27" s="54" t="s">
        <v>302</v>
      </c>
      <c r="H27" s="54"/>
      <c r="I27" s="45">
        <v>10</v>
      </c>
      <c r="J27" s="45">
        <v>0</v>
      </c>
      <c r="K27" s="143">
        <v>0</v>
      </c>
      <c r="L27" s="189">
        <f>SUM(I27:K27)</f>
        <v>10</v>
      </c>
      <c r="M27" s="261"/>
      <c r="N27" s="91"/>
      <c r="O27" s="91"/>
    </row>
    <row r="28" spans="1:15" ht="15.75" hidden="1">
      <c r="A28" s="264"/>
      <c r="B28" s="277"/>
      <c r="C28" s="246"/>
      <c r="D28" s="247"/>
      <c r="E28" s="247"/>
      <c r="F28" s="256"/>
      <c r="G28" s="54" t="s">
        <v>298</v>
      </c>
      <c r="H28" s="54"/>
      <c r="I28" s="45">
        <v>0</v>
      </c>
      <c r="J28" s="45">
        <v>0</v>
      </c>
      <c r="K28" s="143"/>
      <c r="L28" s="189">
        <f aca="true" t="shared" si="1" ref="L28:L33">SUM(I28:J28)</f>
        <v>0</v>
      </c>
      <c r="M28" s="261"/>
      <c r="N28" s="91"/>
      <c r="O28" s="91"/>
    </row>
    <row r="29" spans="1:13" ht="15.75">
      <c r="A29" s="264"/>
      <c r="B29" s="277"/>
      <c r="C29" s="246"/>
      <c r="D29" s="247"/>
      <c r="E29" s="247"/>
      <c r="F29" s="249" t="s">
        <v>118</v>
      </c>
      <c r="G29" s="54" t="s">
        <v>32</v>
      </c>
      <c r="H29" s="54"/>
      <c r="I29" s="63">
        <v>14159.849</v>
      </c>
      <c r="J29" s="63">
        <v>0</v>
      </c>
      <c r="K29" s="189">
        <v>0</v>
      </c>
      <c r="L29" s="189">
        <f t="shared" si="1"/>
        <v>14159.849</v>
      </c>
      <c r="M29" s="261"/>
    </row>
    <row r="30" spans="1:13" ht="15.75">
      <c r="A30" s="264"/>
      <c r="B30" s="277"/>
      <c r="C30" s="246"/>
      <c r="D30" s="247"/>
      <c r="E30" s="247"/>
      <c r="F30" s="249"/>
      <c r="G30" s="54" t="s">
        <v>33</v>
      </c>
      <c r="H30" s="54"/>
      <c r="I30" s="63">
        <v>476.049</v>
      </c>
      <c r="J30" s="63">
        <v>0</v>
      </c>
      <c r="K30" s="189">
        <v>0</v>
      </c>
      <c r="L30" s="189">
        <f t="shared" si="1"/>
        <v>476.049</v>
      </c>
      <c r="M30" s="261"/>
    </row>
    <row r="31" spans="1:13" ht="15.75">
      <c r="A31" s="264"/>
      <c r="B31" s="277"/>
      <c r="C31" s="246"/>
      <c r="D31" s="247"/>
      <c r="E31" s="247"/>
      <c r="F31" s="249"/>
      <c r="G31" s="54" t="s">
        <v>81</v>
      </c>
      <c r="H31" s="54"/>
      <c r="I31" s="63">
        <v>4276.274</v>
      </c>
      <c r="J31" s="63">
        <v>0</v>
      </c>
      <c r="K31" s="189">
        <v>0</v>
      </c>
      <c r="L31" s="189">
        <f t="shared" si="1"/>
        <v>4276.274</v>
      </c>
      <c r="M31" s="261"/>
    </row>
    <row r="32" spans="1:14" ht="15.75">
      <c r="A32" s="264"/>
      <c r="B32" s="277"/>
      <c r="C32" s="246"/>
      <c r="D32" s="247"/>
      <c r="E32" s="247"/>
      <c r="F32" s="249"/>
      <c r="G32" s="54" t="s">
        <v>30</v>
      </c>
      <c r="H32" s="54"/>
      <c r="I32" s="63">
        <v>275</v>
      </c>
      <c r="J32" s="63">
        <v>0</v>
      </c>
      <c r="K32" s="189">
        <v>0</v>
      </c>
      <c r="L32" s="189">
        <f>SUM(I32:J32)</f>
        <v>275</v>
      </c>
      <c r="M32" s="261"/>
      <c r="N32" s="91"/>
    </row>
    <row r="33" spans="1:14" ht="15.75">
      <c r="A33" s="264"/>
      <c r="B33" s="277"/>
      <c r="C33" s="246"/>
      <c r="D33" s="247"/>
      <c r="E33" s="247"/>
      <c r="F33" s="249"/>
      <c r="G33" s="54" t="s">
        <v>298</v>
      </c>
      <c r="H33" s="54"/>
      <c r="I33" s="63">
        <v>38.575</v>
      </c>
      <c r="J33" s="63">
        <v>0</v>
      </c>
      <c r="K33" s="189">
        <v>0</v>
      </c>
      <c r="L33" s="189">
        <f t="shared" si="1"/>
        <v>38.575</v>
      </c>
      <c r="M33" s="261"/>
      <c r="N33" s="91"/>
    </row>
    <row r="34" spans="1:13" ht="15.75">
      <c r="A34" s="263"/>
      <c r="B34" s="277"/>
      <c r="C34" s="253" t="s">
        <v>35</v>
      </c>
      <c r="D34" s="253"/>
      <c r="E34" s="253"/>
      <c r="F34" s="253"/>
      <c r="G34" s="253"/>
      <c r="H34" s="82"/>
      <c r="I34" s="45">
        <f>SUM(I21:I33)</f>
        <v>76472.54500000001</v>
      </c>
      <c r="J34" s="45">
        <f>SUM(J21:J33)</f>
        <v>58125.094000000005</v>
      </c>
      <c r="K34" s="143">
        <f>SUM(K21:K33)</f>
        <v>58125.094000000005</v>
      </c>
      <c r="L34" s="189">
        <f>SUM(I34:K34)</f>
        <v>192722.73300000004</v>
      </c>
      <c r="M34" s="261"/>
    </row>
    <row r="35" spans="1:13" s="44" customFormat="1" ht="47.25" customHeight="1">
      <c r="A35" s="262">
        <v>6</v>
      </c>
      <c r="B35" s="259" t="s">
        <v>75</v>
      </c>
      <c r="C35" s="40" t="s">
        <v>123</v>
      </c>
      <c r="D35" s="54" t="s">
        <v>30</v>
      </c>
      <c r="E35" s="54" t="s">
        <v>31</v>
      </c>
      <c r="F35" s="48" t="s">
        <v>124</v>
      </c>
      <c r="G35" s="54" t="s">
        <v>30</v>
      </c>
      <c r="H35" s="54"/>
      <c r="I35" s="45">
        <v>15</v>
      </c>
      <c r="J35" s="45">
        <v>15</v>
      </c>
      <c r="K35" s="143">
        <v>15</v>
      </c>
      <c r="L35" s="189">
        <f>SUM(I35:K35)</f>
        <v>45</v>
      </c>
      <c r="M35" s="261"/>
    </row>
    <row r="36" spans="1:13" s="44" customFormat="1" ht="15.75">
      <c r="A36" s="263"/>
      <c r="B36" s="260"/>
      <c r="C36" s="250" t="s">
        <v>39</v>
      </c>
      <c r="D36" s="251"/>
      <c r="E36" s="251"/>
      <c r="F36" s="251"/>
      <c r="G36" s="252"/>
      <c r="H36" s="193"/>
      <c r="I36" s="45">
        <f>SUM(I35)</f>
        <v>15</v>
      </c>
      <c r="J36" s="45">
        <f>SUM(J35)</f>
        <v>15</v>
      </c>
      <c r="K36" s="143">
        <f>SUM(K35)</f>
        <v>15</v>
      </c>
      <c r="L36" s="189">
        <f>SUM(I36:K36)</f>
        <v>45</v>
      </c>
      <c r="M36" s="261"/>
    </row>
    <row r="37" spans="1:13" s="44" customFormat="1" ht="47.25" customHeight="1">
      <c r="A37" s="262">
        <v>7</v>
      </c>
      <c r="B37" s="259" t="s">
        <v>73</v>
      </c>
      <c r="C37" s="40" t="s">
        <v>123</v>
      </c>
      <c r="D37" s="54" t="s">
        <v>30</v>
      </c>
      <c r="E37" s="54" t="s">
        <v>31</v>
      </c>
      <c r="F37" s="48" t="s">
        <v>125</v>
      </c>
      <c r="G37" s="54" t="s">
        <v>30</v>
      </c>
      <c r="H37" s="54"/>
      <c r="I37" s="45">
        <f>300.941+395</f>
        <v>695.941</v>
      </c>
      <c r="J37" s="45">
        <v>300.941</v>
      </c>
      <c r="K37" s="143">
        <v>300.941</v>
      </c>
      <c r="L37" s="189">
        <f>SUM(I37:K37)</f>
        <v>1297.823</v>
      </c>
      <c r="M37" s="261" t="s">
        <v>212</v>
      </c>
    </row>
    <row r="38" spans="1:13" s="44" customFormat="1" ht="15.75">
      <c r="A38" s="263"/>
      <c r="B38" s="260"/>
      <c r="C38" s="250" t="s">
        <v>40</v>
      </c>
      <c r="D38" s="251"/>
      <c r="E38" s="251"/>
      <c r="F38" s="251"/>
      <c r="G38" s="252"/>
      <c r="H38" s="193"/>
      <c r="I38" s="63">
        <f>SUM(I37)</f>
        <v>695.941</v>
      </c>
      <c r="J38" s="63">
        <f>SUM(J37)</f>
        <v>300.941</v>
      </c>
      <c r="K38" s="63">
        <f>SUM(K37)</f>
        <v>300.941</v>
      </c>
      <c r="L38" s="63">
        <f>SUM(I38:K38)</f>
        <v>1297.823</v>
      </c>
      <c r="M38" s="261"/>
    </row>
    <row r="39" spans="1:17" s="44" customFormat="1" ht="125.25" customHeight="1">
      <c r="A39" s="262">
        <v>8</v>
      </c>
      <c r="B39" s="83" t="s">
        <v>140</v>
      </c>
      <c r="C39" s="271" t="s">
        <v>123</v>
      </c>
      <c r="D39" s="268" t="s">
        <v>30</v>
      </c>
      <c r="E39" s="268" t="s">
        <v>31</v>
      </c>
      <c r="F39" s="254" t="s">
        <v>312</v>
      </c>
      <c r="G39" s="268" t="s">
        <v>30</v>
      </c>
      <c r="H39" s="254" t="s">
        <v>314</v>
      </c>
      <c r="I39" s="63">
        <f>SUM(I40:I43)</f>
        <v>324.796</v>
      </c>
      <c r="J39" s="63">
        <f>SUM(J40:J43)</f>
        <v>318.29999999999995</v>
      </c>
      <c r="K39" s="63">
        <f>SUM(K40:K43)</f>
        <v>318.7</v>
      </c>
      <c r="L39" s="63">
        <f aca="true" t="shared" si="2" ref="L39:L44">I39+J39+K39</f>
        <v>961.796</v>
      </c>
      <c r="M39" s="261"/>
      <c r="Q39" s="44" t="s">
        <v>119</v>
      </c>
    </row>
    <row r="40" spans="1:13" s="44" customFormat="1" ht="15.75">
      <c r="A40" s="264"/>
      <c r="B40" s="94" t="s">
        <v>315</v>
      </c>
      <c r="C40" s="272"/>
      <c r="D40" s="269"/>
      <c r="E40" s="269"/>
      <c r="F40" s="255"/>
      <c r="G40" s="269"/>
      <c r="H40" s="255"/>
      <c r="I40" s="96">
        <v>6.496</v>
      </c>
      <c r="J40" s="96">
        <v>0</v>
      </c>
      <c r="K40" s="96">
        <v>0</v>
      </c>
      <c r="L40" s="63">
        <f t="shared" si="2"/>
        <v>6.496</v>
      </c>
      <c r="M40" s="261"/>
    </row>
    <row r="41" spans="1:13" s="44" customFormat="1" ht="15.75">
      <c r="A41" s="264"/>
      <c r="B41" s="94" t="s">
        <v>127</v>
      </c>
      <c r="C41" s="272"/>
      <c r="D41" s="269"/>
      <c r="E41" s="269"/>
      <c r="F41" s="255"/>
      <c r="G41" s="269"/>
      <c r="H41" s="255"/>
      <c r="I41" s="96">
        <v>225.98411</v>
      </c>
      <c r="J41" s="96">
        <v>225.98411</v>
      </c>
      <c r="K41" s="96">
        <v>219.90186</v>
      </c>
      <c r="L41" s="63">
        <f t="shared" si="2"/>
        <v>671.8700799999999</v>
      </c>
      <c r="M41" s="261"/>
    </row>
    <row r="42" spans="1:13" s="44" customFormat="1" ht="15.75">
      <c r="A42" s="264"/>
      <c r="B42" s="94" t="s">
        <v>128</v>
      </c>
      <c r="C42" s="272"/>
      <c r="D42" s="269"/>
      <c r="E42" s="269"/>
      <c r="F42" s="255"/>
      <c r="G42" s="269"/>
      <c r="H42" s="255"/>
      <c r="I42" s="96">
        <v>92.31589</v>
      </c>
      <c r="J42" s="96">
        <v>92.31589</v>
      </c>
      <c r="K42" s="96">
        <v>98.79814</v>
      </c>
      <c r="L42" s="63">
        <f t="shared" si="2"/>
        <v>283.42992</v>
      </c>
      <c r="M42" s="261"/>
    </row>
    <row r="43" spans="1:13" s="44" customFormat="1" ht="31.5" hidden="1">
      <c r="A43" s="264"/>
      <c r="B43" s="94" t="s">
        <v>129</v>
      </c>
      <c r="C43" s="273"/>
      <c r="D43" s="270"/>
      <c r="E43" s="270"/>
      <c r="F43" s="256"/>
      <c r="G43" s="270"/>
      <c r="H43" s="80"/>
      <c r="I43" s="96"/>
      <c r="J43" s="96"/>
      <c r="K43" s="96"/>
      <c r="L43" s="63">
        <f t="shared" si="2"/>
        <v>0</v>
      </c>
      <c r="M43" s="261"/>
    </row>
    <row r="44" spans="1:13" s="44" customFormat="1" ht="15.75">
      <c r="A44" s="263"/>
      <c r="B44" s="83"/>
      <c r="C44" s="253" t="s">
        <v>66</v>
      </c>
      <c r="D44" s="253"/>
      <c r="E44" s="253"/>
      <c r="F44" s="253"/>
      <c r="G44" s="253"/>
      <c r="H44" s="82"/>
      <c r="I44" s="63">
        <f>I39</f>
        <v>324.796</v>
      </c>
      <c r="J44" s="63">
        <f>J39</f>
        <v>318.29999999999995</v>
      </c>
      <c r="K44" s="63">
        <f>K39</f>
        <v>318.7</v>
      </c>
      <c r="L44" s="63">
        <f t="shared" si="2"/>
        <v>961.796</v>
      </c>
      <c r="M44" s="261"/>
    </row>
    <row r="45" spans="1:13" s="44" customFormat="1" ht="71.25" customHeight="1">
      <c r="A45" s="262">
        <f>A39+1</f>
        <v>9</v>
      </c>
      <c r="B45" s="259" t="s">
        <v>139</v>
      </c>
      <c r="C45" s="87" t="s">
        <v>123</v>
      </c>
      <c r="D45" s="54" t="s">
        <v>30</v>
      </c>
      <c r="E45" s="54" t="s">
        <v>31</v>
      </c>
      <c r="F45" s="82" t="s">
        <v>121</v>
      </c>
      <c r="G45" s="54" t="s">
        <v>30</v>
      </c>
      <c r="H45" s="54"/>
      <c r="I45" s="85">
        <v>2615.4</v>
      </c>
      <c r="J45" s="85">
        <v>365.7</v>
      </c>
      <c r="K45" s="85">
        <v>365.7</v>
      </c>
      <c r="L45" s="85">
        <f>SUM(I45:K45)</f>
        <v>3346.7999999999997</v>
      </c>
      <c r="M45" s="261"/>
    </row>
    <row r="46" spans="1:13" s="44" customFormat="1" ht="17.25" customHeight="1">
      <c r="A46" s="263"/>
      <c r="B46" s="260"/>
      <c r="C46" s="250" t="s">
        <v>69</v>
      </c>
      <c r="D46" s="251"/>
      <c r="E46" s="251"/>
      <c r="F46" s="251"/>
      <c r="G46" s="252"/>
      <c r="H46" s="193"/>
      <c r="I46" s="45">
        <f>I45</f>
        <v>2615.4</v>
      </c>
      <c r="J46" s="45">
        <f>J45</f>
        <v>365.7</v>
      </c>
      <c r="K46" s="45">
        <f>K45</f>
        <v>365.7</v>
      </c>
      <c r="L46" s="85">
        <f>SUM(I46:K46)</f>
        <v>3346.7999999999997</v>
      </c>
      <c r="M46" s="261"/>
    </row>
    <row r="47" spans="1:13" s="44" customFormat="1" ht="51" customHeight="1">
      <c r="A47" s="262">
        <f>A45+1</f>
        <v>10</v>
      </c>
      <c r="B47" s="259" t="s">
        <v>135</v>
      </c>
      <c r="C47" s="79" t="s">
        <v>123</v>
      </c>
      <c r="D47" s="81" t="s">
        <v>30</v>
      </c>
      <c r="E47" s="81" t="s">
        <v>31</v>
      </c>
      <c r="F47" s="87" t="s">
        <v>130</v>
      </c>
      <c r="G47" s="54" t="s">
        <v>30</v>
      </c>
      <c r="H47" s="54"/>
      <c r="I47" s="63">
        <v>871.8</v>
      </c>
      <c r="J47" s="63">
        <v>0</v>
      </c>
      <c r="K47" s="63">
        <v>0</v>
      </c>
      <c r="L47" s="63">
        <f>SUM(I47:J47)</f>
        <v>871.8</v>
      </c>
      <c r="M47" s="261"/>
    </row>
    <row r="48" spans="1:13" s="44" customFormat="1" ht="15.75">
      <c r="A48" s="263"/>
      <c r="B48" s="260"/>
      <c r="C48" s="250" t="s">
        <v>74</v>
      </c>
      <c r="D48" s="251"/>
      <c r="E48" s="251"/>
      <c r="F48" s="251"/>
      <c r="G48" s="252"/>
      <c r="H48" s="193"/>
      <c r="I48" s="45">
        <f>SUM(I47)</f>
        <v>871.8</v>
      </c>
      <c r="J48" s="45">
        <f>SUM(J47)</f>
        <v>0</v>
      </c>
      <c r="K48" s="45">
        <f>SUM(K47)</f>
        <v>0</v>
      </c>
      <c r="L48" s="63">
        <f>SUM(I48:J48)</f>
        <v>871.8</v>
      </c>
      <c r="M48" s="261"/>
    </row>
    <row r="49" spans="1:13" s="38" customFormat="1" ht="15.75">
      <c r="A49" s="55">
        <f>A47+1</f>
        <v>11</v>
      </c>
      <c r="B49" s="53" t="s">
        <v>133</v>
      </c>
      <c r="C49" s="50" t="s">
        <v>23</v>
      </c>
      <c r="D49" s="51" t="s">
        <v>23</v>
      </c>
      <c r="E49" s="51" t="s">
        <v>23</v>
      </c>
      <c r="F49" s="51" t="s">
        <v>23</v>
      </c>
      <c r="G49" s="51" t="s">
        <v>23</v>
      </c>
      <c r="H49" s="51"/>
      <c r="I49" s="66">
        <f>I52+I54+I56+I58</f>
        <v>38320.327000000005</v>
      </c>
      <c r="J49" s="66">
        <f>J52+J54+J56+J58</f>
        <v>17840.782</v>
      </c>
      <c r="K49" s="66">
        <f>K52+K54+K56+K58</f>
        <v>17840.782</v>
      </c>
      <c r="L49" s="65">
        <f>SUM(I49:J49)</f>
        <v>56161.109000000004</v>
      </c>
      <c r="M49" s="52" t="s">
        <v>23</v>
      </c>
    </row>
    <row r="50" spans="1:13" ht="15.75" customHeight="1">
      <c r="A50" s="262">
        <f>A49+1</f>
        <v>12</v>
      </c>
      <c r="B50" s="265" t="s">
        <v>37</v>
      </c>
      <c r="C50" s="246" t="s">
        <v>123</v>
      </c>
      <c r="D50" s="247" t="s">
        <v>30</v>
      </c>
      <c r="E50" s="247" t="s">
        <v>31</v>
      </c>
      <c r="F50" s="48" t="s">
        <v>122</v>
      </c>
      <c r="G50" s="54" t="s">
        <v>120</v>
      </c>
      <c r="H50" s="54"/>
      <c r="I50" s="45">
        <v>20502.433</v>
      </c>
      <c r="J50" s="45">
        <v>17840.782</v>
      </c>
      <c r="K50" s="45">
        <v>17840.782</v>
      </c>
      <c r="L50" s="63">
        <f>SUM(I50:K50)</f>
        <v>56183.996999999996</v>
      </c>
      <c r="M50" s="274" t="s">
        <v>183</v>
      </c>
    </row>
    <row r="51" spans="1:15" ht="15.75">
      <c r="A51" s="264"/>
      <c r="B51" s="266"/>
      <c r="C51" s="246"/>
      <c r="D51" s="247"/>
      <c r="E51" s="247"/>
      <c r="F51" s="48" t="s">
        <v>118</v>
      </c>
      <c r="G51" s="54" t="s">
        <v>120</v>
      </c>
      <c r="H51" s="54"/>
      <c r="I51" s="45">
        <v>17817.894</v>
      </c>
      <c r="J51" s="45">
        <v>0</v>
      </c>
      <c r="K51" s="45">
        <v>0</v>
      </c>
      <c r="L51" s="63">
        <f>SUM(I51:K51)</f>
        <v>17817.894</v>
      </c>
      <c r="M51" s="275"/>
      <c r="N51" s="204"/>
      <c r="O51" s="91"/>
    </row>
    <row r="52" spans="1:13" ht="15.75">
      <c r="A52" s="263"/>
      <c r="B52" s="260"/>
      <c r="C52" s="250" t="s">
        <v>36</v>
      </c>
      <c r="D52" s="251"/>
      <c r="E52" s="251"/>
      <c r="F52" s="251"/>
      <c r="G52" s="252"/>
      <c r="H52" s="193"/>
      <c r="I52" s="45">
        <f>SUM(I50:I51)</f>
        <v>38320.327000000005</v>
      </c>
      <c r="J52" s="45">
        <f>SUM(J50:J51)</f>
        <v>17840.782</v>
      </c>
      <c r="K52" s="45">
        <f>SUM(K50:K51)</f>
        <v>17840.782</v>
      </c>
      <c r="L52" s="45">
        <f>SUM(I52:K52)</f>
        <v>74001.891</v>
      </c>
      <c r="M52" s="275"/>
    </row>
    <row r="53" spans="1:13" ht="31.5" customHeight="1">
      <c r="A53" s="262">
        <f>A50+1</f>
        <v>13</v>
      </c>
      <c r="B53" s="259" t="s">
        <v>78</v>
      </c>
      <c r="C53" s="40" t="s">
        <v>123</v>
      </c>
      <c r="D53" s="54" t="s">
        <v>30</v>
      </c>
      <c r="E53" s="54" t="s">
        <v>31</v>
      </c>
      <c r="F53" s="48" t="s">
        <v>124</v>
      </c>
      <c r="G53" s="54" t="s">
        <v>30</v>
      </c>
      <c r="H53" s="54"/>
      <c r="I53" s="45">
        <v>0</v>
      </c>
      <c r="J53" s="45">
        <v>0</v>
      </c>
      <c r="K53" s="45">
        <v>0</v>
      </c>
      <c r="L53" s="63">
        <f>SUM(I53:K53)</f>
        <v>0</v>
      </c>
      <c r="M53" s="275"/>
    </row>
    <row r="54" spans="1:13" ht="15.75">
      <c r="A54" s="263"/>
      <c r="B54" s="260"/>
      <c r="C54" s="250" t="s">
        <v>41</v>
      </c>
      <c r="D54" s="251"/>
      <c r="E54" s="251"/>
      <c r="F54" s="251"/>
      <c r="G54" s="252"/>
      <c r="H54" s="193"/>
      <c r="I54" s="45">
        <f>SUM(I53)</f>
        <v>0</v>
      </c>
      <c r="J54" s="45">
        <f>SUM(J53)</f>
        <v>0</v>
      </c>
      <c r="K54" s="45">
        <f>SUM(K53)</f>
        <v>0</v>
      </c>
      <c r="L54" s="63">
        <f>SUM(I54:J54)</f>
        <v>0</v>
      </c>
      <c r="M54" s="275"/>
    </row>
    <row r="55" spans="1:13" ht="31.5" customHeight="1">
      <c r="A55" s="262">
        <f>A53+1</f>
        <v>14</v>
      </c>
      <c r="B55" s="259" t="s">
        <v>76</v>
      </c>
      <c r="C55" s="40" t="s">
        <v>123</v>
      </c>
      <c r="D55" s="54" t="s">
        <v>30</v>
      </c>
      <c r="E55" s="54" t="s">
        <v>31</v>
      </c>
      <c r="F55" s="48" t="s">
        <v>134</v>
      </c>
      <c r="G55" s="54" t="s">
        <v>30</v>
      </c>
      <c r="H55" s="54"/>
      <c r="I55" s="63">
        <v>0</v>
      </c>
      <c r="J55" s="63">
        <v>0</v>
      </c>
      <c r="K55" s="63">
        <v>0</v>
      </c>
      <c r="L55" s="63">
        <f>SUM(I55:J55)</f>
        <v>0</v>
      </c>
      <c r="M55" s="275"/>
    </row>
    <row r="56" spans="1:13" ht="15.75">
      <c r="A56" s="263"/>
      <c r="B56" s="260"/>
      <c r="C56" s="250" t="s">
        <v>42</v>
      </c>
      <c r="D56" s="251"/>
      <c r="E56" s="251"/>
      <c r="F56" s="251"/>
      <c r="G56" s="252"/>
      <c r="H56" s="193"/>
      <c r="I56" s="63">
        <f>I55</f>
        <v>0</v>
      </c>
      <c r="J56" s="63">
        <f>I56</f>
        <v>0</v>
      </c>
      <c r="K56" s="63">
        <f>J56</f>
        <v>0</v>
      </c>
      <c r="L56" s="63">
        <f>SUM(I56:J56)</f>
        <v>0</v>
      </c>
      <c r="M56" s="275"/>
    </row>
    <row r="57" spans="1:13" ht="55.5" customHeight="1">
      <c r="A57" s="262">
        <f>A55+1</f>
        <v>15</v>
      </c>
      <c r="B57" s="259" t="s">
        <v>77</v>
      </c>
      <c r="C57" s="40" t="s">
        <v>123</v>
      </c>
      <c r="D57" s="54" t="s">
        <v>30</v>
      </c>
      <c r="E57" s="54" t="s">
        <v>31</v>
      </c>
      <c r="F57" s="48" t="s">
        <v>126</v>
      </c>
      <c r="G57" s="54" t="s">
        <v>120</v>
      </c>
      <c r="H57" s="54"/>
      <c r="I57" s="63">
        <v>0</v>
      </c>
      <c r="J57" s="63">
        <v>0</v>
      </c>
      <c r="K57" s="63">
        <v>0</v>
      </c>
      <c r="L57" s="63">
        <f>SUM(I57:J57)</f>
        <v>0</v>
      </c>
      <c r="M57" s="275"/>
    </row>
    <row r="58" spans="1:13" ht="15.75">
      <c r="A58" s="263"/>
      <c r="B58" s="260"/>
      <c r="C58" s="250" t="s">
        <v>71</v>
      </c>
      <c r="D58" s="251"/>
      <c r="E58" s="251"/>
      <c r="F58" s="251"/>
      <c r="G58" s="252"/>
      <c r="H58" s="193"/>
      <c r="I58" s="45">
        <f>SUM(I57)</f>
        <v>0</v>
      </c>
      <c r="J58" s="45">
        <v>0</v>
      </c>
      <c r="K58" s="45">
        <f>SUM(K57)</f>
        <v>0</v>
      </c>
      <c r="L58" s="63">
        <f>SUM(I58:J58)</f>
        <v>0</v>
      </c>
      <c r="M58" s="276"/>
    </row>
    <row r="59" spans="1:13" ht="31.5">
      <c r="A59" s="90">
        <f>A57+1</f>
        <v>16</v>
      </c>
      <c r="B59" s="18" t="s">
        <v>142</v>
      </c>
      <c r="C59" s="39" t="s">
        <v>23</v>
      </c>
      <c r="D59" s="89" t="s">
        <v>23</v>
      </c>
      <c r="E59" s="89" t="s">
        <v>23</v>
      </c>
      <c r="F59" s="89" t="s">
        <v>23</v>
      </c>
      <c r="G59" s="89" t="s">
        <v>23</v>
      </c>
      <c r="H59" s="207"/>
      <c r="I59" s="65">
        <f>I16</f>
        <v>119315.80900000002</v>
      </c>
      <c r="J59" s="97">
        <f>J16</f>
        <v>76965.81700000001</v>
      </c>
      <c r="K59" s="97">
        <f>K16</f>
        <v>76966.217</v>
      </c>
      <c r="L59" s="98">
        <f>SUM(I59:K59)</f>
        <v>273247.84300000005</v>
      </c>
      <c r="M59" s="52" t="s">
        <v>23</v>
      </c>
    </row>
    <row r="60" spans="1:13" ht="31.5">
      <c r="A60" s="60">
        <f>A59+1</f>
        <v>17</v>
      </c>
      <c r="B60" s="49" t="s">
        <v>143</v>
      </c>
      <c r="C60" s="40" t="s">
        <v>123</v>
      </c>
      <c r="D60" s="54" t="s">
        <v>23</v>
      </c>
      <c r="E60" s="54" t="s">
        <v>23</v>
      </c>
      <c r="F60" s="54" t="s">
        <v>23</v>
      </c>
      <c r="G60" s="54" t="s">
        <v>23</v>
      </c>
      <c r="H60" s="54"/>
      <c r="I60" s="45">
        <f>I59</f>
        <v>119315.80900000002</v>
      </c>
      <c r="J60" s="45">
        <f>J59</f>
        <v>76965.81700000001</v>
      </c>
      <c r="K60" s="45">
        <f>K59</f>
        <v>76966.217</v>
      </c>
      <c r="L60" s="45">
        <f>SUM(I60:K60)</f>
        <v>273247.84300000005</v>
      </c>
      <c r="M60" s="40" t="s">
        <v>23</v>
      </c>
    </row>
    <row r="61" spans="2:13" ht="15.75">
      <c r="B61" s="12"/>
      <c r="C61" s="9"/>
      <c r="D61" s="22"/>
      <c r="E61" s="22"/>
      <c r="F61" s="22"/>
      <c r="G61" s="22"/>
      <c r="H61" s="22"/>
      <c r="I61" s="32"/>
      <c r="J61" s="32"/>
      <c r="K61" s="32"/>
      <c r="L61" s="32"/>
      <c r="M61" s="9"/>
    </row>
    <row r="62" spans="2:14" ht="18.75">
      <c r="B62" s="218"/>
      <c r="C62" s="218"/>
      <c r="D62" s="218"/>
      <c r="E62" s="24"/>
      <c r="F62" s="24"/>
      <c r="G62" s="24"/>
      <c r="H62" s="24"/>
      <c r="I62" s="71"/>
      <c r="J62" s="72"/>
      <c r="K62" s="72"/>
      <c r="L62" s="67"/>
      <c r="M62" s="267"/>
      <c r="N62" s="267"/>
    </row>
    <row r="63" spans="2:13" ht="18.75">
      <c r="B63" s="4"/>
      <c r="C63" s="4"/>
      <c r="D63" s="19"/>
      <c r="E63" s="19"/>
      <c r="F63" s="19"/>
      <c r="G63" s="19"/>
      <c r="H63" s="19"/>
      <c r="I63" s="73"/>
      <c r="J63" s="73"/>
      <c r="K63" s="73"/>
      <c r="L63" s="31"/>
      <c r="M63" s="4"/>
    </row>
    <row r="64" spans="2:13" ht="18.75">
      <c r="B64" s="4"/>
      <c r="C64" s="4"/>
      <c r="D64" s="19"/>
      <c r="E64" s="19"/>
      <c r="F64" s="19"/>
      <c r="G64" s="19"/>
      <c r="H64" s="19"/>
      <c r="I64" s="74"/>
      <c r="J64" s="74"/>
      <c r="K64" s="74"/>
      <c r="L64" s="31"/>
      <c r="M64" s="4"/>
    </row>
    <row r="65" spans="2:13" ht="18.75">
      <c r="B65" s="4"/>
      <c r="C65" s="4"/>
      <c r="D65" s="19"/>
      <c r="E65" s="19"/>
      <c r="F65" s="19"/>
      <c r="G65" s="19"/>
      <c r="H65" s="19"/>
      <c r="I65" s="74"/>
      <c r="J65" s="75"/>
      <c r="K65" s="75"/>
      <c r="L65" s="31"/>
      <c r="M65" s="4"/>
    </row>
    <row r="66" spans="2:13" ht="18.75">
      <c r="B66" s="4"/>
      <c r="C66" s="4"/>
      <c r="D66" s="19"/>
      <c r="E66" s="19"/>
      <c r="F66" s="19"/>
      <c r="G66" s="19"/>
      <c r="H66" s="19"/>
      <c r="I66" s="74"/>
      <c r="J66" s="74"/>
      <c r="K66" s="74"/>
      <c r="L66" s="31"/>
      <c r="M66" s="4"/>
    </row>
    <row r="67" spans="2:13" ht="18.75">
      <c r="B67" s="4"/>
      <c r="C67" s="4"/>
      <c r="D67" s="19"/>
      <c r="E67" s="19"/>
      <c r="F67" s="19"/>
      <c r="G67" s="19"/>
      <c r="H67" s="19"/>
      <c r="I67" s="74"/>
      <c r="J67" s="75"/>
      <c r="K67" s="75"/>
      <c r="L67" s="31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68"/>
      <c r="J68" s="68"/>
      <c r="K68" s="68"/>
      <c r="L68" s="31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1"/>
      <c r="J69" s="31"/>
      <c r="K69" s="31"/>
      <c r="L69" s="31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1"/>
      <c r="J70" s="31"/>
      <c r="K70" s="31"/>
      <c r="L70" s="31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1"/>
      <c r="J71" s="31"/>
      <c r="K71" s="31"/>
      <c r="L71" s="31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1"/>
      <c r="J72" s="31"/>
      <c r="K72" s="31"/>
      <c r="L72" s="31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1"/>
      <c r="J73" s="31"/>
      <c r="K73" s="31"/>
      <c r="L73" s="31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1"/>
      <c r="J74" s="31"/>
      <c r="K74" s="31"/>
      <c r="L74" s="31"/>
      <c r="M74" s="4"/>
    </row>
    <row r="75" spans="2:13" ht="15.75">
      <c r="B75" s="4"/>
      <c r="C75" s="4"/>
      <c r="D75" s="19"/>
      <c r="E75" s="19"/>
      <c r="F75" s="19"/>
      <c r="G75" s="19"/>
      <c r="H75" s="19"/>
      <c r="I75" s="31"/>
      <c r="J75" s="31"/>
      <c r="K75" s="31"/>
      <c r="L75" s="31"/>
      <c r="M75" s="4"/>
    </row>
    <row r="76" spans="2:13" ht="15.75">
      <c r="B76" s="4"/>
      <c r="C76" s="4"/>
      <c r="D76" s="19"/>
      <c r="E76" s="19"/>
      <c r="F76" s="19"/>
      <c r="G76" s="19"/>
      <c r="H76" s="19"/>
      <c r="I76" s="31"/>
      <c r="J76" s="31"/>
      <c r="K76" s="31"/>
      <c r="L76" s="31"/>
      <c r="M76" s="4"/>
    </row>
    <row r="77" spans="2:13" ht="15.75">
      <c r="B77" s="4"/>
      <c r="C77" s="4"/>
      <c r="D77" s="19"/>
      <c r="E77" s="19"/>
      <c r="F77" s="19"/>
      <c r="G77" s="19"/>
      <c r="H77" s="19"/>
      <c r="I77" s="31"/>
      <c r="J77" s="31"/>
      <c r="K77" s="31"/>
      <c r="L77" s="31"/>
      <c r="M77" s="4"/>
    </row>
    <row r="78" spans="2:13" ht="15.75">
      <c r="B78" s="4"/>
      <c r="C78" s="4"/>
      <c r="D78" s="19"/>
      <c r="E78" s="19"/>
      <c r="F78" s="19"/>
      <c r="G78" s="19"/>
      <c r="H78" s="19"/>
      <c r="I78" s="31"/>
      <c r="J78" s="31"/>
      <c r="K78" s="31"/>
      <c r="L78" s="31"/>
      <c r="M78" s="4"/>
    </row>
    <row r="79" spans="2:13" ht="15.75">
      <c r="B79" s="4"/>
      <c r="C79" s="4"/>
      <c r="D79" s="19"/>
      <c r="E79" s="19"/>
      <c r="F79" s="19"/>
      <c r="G79" s="19"/>
      <c r="H79" s="19"/>
      <c r="I79" s="31"/>
      <c r="J79" s="31"/>
      <c r="K79" s="31"/>
      <c r="L79" s="31"/>
      <c r="M79" s="4"/>
    </row>
    <row r="80" spans="2:13" ht="15.75">
      <c r="B80" s="4"/>
      <c r="C80" s="4"/>
      <c r="D80" s="19"/>
      <c r="E80" s="19"/>
      <c r="F80" s="19"/>
      <c r="G80" s="19"/>
      <c r="H80" s="19"/>
      <c r="I80" s="31"/>
      <c r="J80" s="31"/>
      <c r="K80" s="31"/>
      <c r="L80" s="31"/>
      <c r="M80" s="4"/>
    </row>
    <row r="81" spans="2:13" ht="15.75">
      <c r="B81" s="4"/>
      <c r="C81" s="4"/>
      <c r="D81" s="19"/>
      <c r="E81" s="19"/>
      <c r="F81" s="19"/>
      <c r="G81" s="19"/>
      <c r="H81" s="19"/>
      <c r="I81" s="31"/>
      <c r="J81" s="31"/>
      <c r="K81" s="31"/>
      <c r="L81" s="31"/>
      <c r="M81" s="4"/>
    </row>
    <row r="82" spans="2:13" ht="15.75">
      <c r="B82" s="4"/>
      <c r="C82" s="4"/>
      <c r="D82" s="19"/>
      <c r="E82" s="19"/>
      <c r="F82" s="19"/>
      <c r="G82" s="19"/>
      <c r="H82" s="19"/>
      <c r="I82" s="31"/>
      <c r="J82" s="31"/>
      <c r="K82" s="31"/>
      <c r="L82" s="31"/>
      <c r="M82" s="4"/>
    </row>
    <row r="83" spans="2:13" ht="15.75">
      <c r="B83" s="4"/>
      <c r="C83" s="4"/>
      <c r="D83" s="19"/>
      <c r="E83" s="19"/>
      <c r="F83" s="19"/>
      <c r="G83" s="19"/>
      <c r="H83" s="19"/>
      <c r="I83" s="31"/>
      <c r="J83" s="31"/>
      <c r="K83" s="31"/>
      <c r="L83" s="31"/>
      <c r="M83" s="4"/>
    </row>
    <row r="84" spans="2:13" ht="15.75">
      <c r="B84" s="4"/>
      <c r="C84" s="4"/>
      <c r="D84" s="19"/>
      <c r="E84" s="19"/>
      <c r="F84" s="19"/>
      <c r="G84" s="19"/>
      <c r="H84" s="19"/>
      <c r="I84" s="31"/>
      <c r="J84" s="31"/>
      <c r="K84" s="31"/>
      <c r="L84" s="31"/>
      <c r="M84" s="4"/>
    </row>
    <row r="85" spans="2:13" ht="15.75">
      <c r="B85" s="4"/>
      <c r="C85" s="4"/>
      <c r="D85" s="19"/>
      <c r="E85" s="19"/>
      <c r="F85" s="19"/>
      <c r="G85" s="19"/>
      <c r="H85" s="19"/>
      <c r="I85" s="31"/>
      <c r="J85" s="31"/>
      <c r="K85" s="31"/>
      <c r="L85" s="31"/>
      <c r="M85" s="4"/>
    </row>
    <row r="86" spans="2:13" ht="15.75">
      <c r="B86" s="4"/>
      <c r="C86" s="4"/>
      <c r="D86" s="19"/>
      <c r="E86" s="19"/>
      <c r="F86" s="19"/>
      <c r="G86" s="19"/>
      <c r="H86" s="19"/>
      <c r="I86" s="31"/>
      <c r="J86" s="31"/>
      <c r="K86" s="31"/>
      <c r="L86" s="31"/>
      <c r="M86" s="4"/>
    </row>
    <row r="87" spans="2:13" ht="15.75">
      <c r="B87" s="4"/>
      <c r="C87" s="4"/>
      <c r="D87" s="19"/>
      <c r="E87" s="19"/>
      <c r="F87" s="19"/>
      <c r="G87" s="19"/>
      <c r="H87" s="19"/>
      <c r="I87" s="31"/>
      <c r="J87" s="31"/>
      <c r="K87" s="31"/>
      <c r="L87" s="31"/>
      <c r="M87" s="4"/>
    </row>
    <row r="88" spans="2:13" ht="15.75">
      <c r="B88" s="4"/>
      <c r="C88" s="4"/>
      <c r="D88" s="19"/>
      <c r="E88" s="19"/>
      <c r="F88" s="19"/>
      <c r="G88" s="19"/>
      <c r="H88" s="19"/>
      <c r="I88" s="31"/>
      <c r="J88" s="31"/>
      <c r="K88" s="31"/>
      <c r="L88" s="31"/>
      <c r="M88" s="4"/>
    </row>
    <row r="89" spans="2:13" ht="15.75">
      <c r="B89" s="4"/>
      <c r="C89" s="4"/>
      <c r="D89" s="19"/>
      <c r="E89" s="19"/>
      <c r="F89" s="19"/>
      <c r="G89" s="19"/>
      <c r="H89" s="19"/>
      <c r="I89" s="31"/>
      <c r="J89" s="31"/>
      <c r="K89" s="31"/>
      <c r="L89" s="31"/>
      <c r="M89" s="4"/>
    </row>
    <row r="90" spans="2:13" ht="15.75">
      <c r="B90" s="4"/>
      <c r="C90" s="4"/>
      <c r="D90" s="19"/>
      <c r="E90" s="19"/>
      <c r="F90" s="19"/>
      <c r="G90" s="19"/>
      <c r="H90" s="19"/>
      <c r="I90" s="31"/>
      <c r="J90" s="31"/>
      <c r="K90" s="31"/>
      <c r="L90" s="31"/>
      <c r="M90" s="4"/>
    </row>
    <row r="91" spans="2:13" ht="15.75">
      <c r="B91" s="4"/>
      <c r="C91" s="4"/>
      <c r="D91" s="19"/>
      <c r="E91" s="19"/>
      <c r="F91" s="19"/>
      <c r="G91" s="19"/>
      <c r="H91" s="19"/>
      <c r="I91" s="31"/>
      <c r="J91" s="31"/>
      <c r="K91" s="31"/>
      <c r="L91" s="31"/>
      <c r="M91" s="4"/>
    </row>
    <row r="92" spans="2:13" ht="15.75">
      <c r="B92" s="4"/>
      <c r="C92" s="4"/>
      <c r="D92" s="19"/>
      <c r="E92" s="19"/>
      <c r="F92" s="19"/>
      <c r="G92" s="19"/>
      <c r="H92" s="19"/>
      <c r="I92" s="31"/>
      <c r="J92" s="31"/>
      <c r="K92" s="31"/>
      <c r="L92" s="31"/>
      <c r="M92" s="4"/>
    </row>
    <row r="93" spans="2:13" ht="15.75">
      <c r="B93" s="4"/>
      <c r="C93" s="4"/>
      <c r="D93" s="19"/>
      <c r="E93" s="19"/>
      <c r="F93" s="19"/>
      <c r="G93" s="19"/>
      <c r="H93" s="19"/>
      <c r="I93" s="31"/>
      <c r="J93" s="31"/>
      <c r="K93" s="31"/>
      <c r="L93" s="31"/>
      <c r="M93" s="4"/>
    </row>
    <row r="94" spans="2:13" ht="15.75">
      <c r="B94" s="4"/>
      <c r="C94" s="4"/>
      <c r="D94" s="19"/>
      <c r="E94" s="19"/>
      <c r="F94" s="19"/>
      <c r="G94" s="19"/>
      <c r="H94" s="19"/>
      <c r="I94" s="31"/>
      <c r="J94" s="31"/>
      <c r="K94" s="31"/>
      <c r="L94" s="31"/>
      <c r="M94" s="4"/>
    </row>
    <row r="95" spans="2:13" ht="15.75">
      <c r="B95" s="4"/>
      <c r="C95" s="4"/>
      <c r="D95" s="19"/>
      <c r="E95" s="19"/>
      <c r="F95" s="19"/>
      <c r="G95" s="19"/>
      <c r="H95" s="19"/>
      <c r="I95" s="31"/>
      <c r="J95" s="31"/>
      <c r="K95" s="31"/>
      <c r="L95" s="31"/>
      <c r="M95" s="4"/>
    </row>
    <row r="96" spans="2:13" ht="15.75">
      <c r="B96" s="4"/>
      <c r="C96" s="4"/>
      <c r="D96" s="19"/>
      <c r="E96" s="19"/>
      <c r="F96" s="19"/>
      <c r="G96" s="19"/>
      <c r="H96" s="19"/>
      <c r="I96" s="31"/>
      <c r="J96" s="31"/>
      <c r="K96" s="31"/>
      <c r="L96" s="31"/>
      <c r="M96" s="4"/>
    </row>
    <row r="97" spans="2:13" ht="15.75">
      <c r="B97" s="4"/>
      <c r="C97" s="4"/>
      <c r="D97" s="19"/>
      <c r="E97" s="19"/>
      <c r="F97" s="19"/>
      <c r="G97" s="19"/>
      <c r="H97" s="19"/>
      <c r="I97" s="31"/>
      <c r="J97" s="31"/>
      <c r="K97" s="31"/>
      <c r="L97" s="31"/>
      <c r="M97" s="4"/>
    </row>
    <row r="98" spans="2:13" ht="15.75">
      <c r="B98" s="4"/>
      <c r="C98" s="4"/>
      <c r="D98" s="19"/>
      <c r="E98" s="19"/>
      <c r="F98" s="19"/>
      <c r="G98" s="19"/>
      <c r="H98" s="19"/>
      <c r="I98" s="31"/>
      <c r="J98" s="31"/>
      <c r="K98" s="31"/>
      <c r="L98" s="31"/>
      <c r="M98" s="4"/>
    </row>
    <row r="99" spans="2:13" ht="15.75">
      <c r="B99" s="4"/>
      <c r="C99" s="4"/>
      <c r="D99" s="19"/>
      <c r="E99" s="19"/>
      <c r="F99" s="19"/>
      <c r="G99" s="19"/>
      <c r="H99" s="19"/>
      <c r="I99" s="31"/>
      <c r="J99" s="31"/>
      <c r="K99" s="31"/>
      <c r="L99" s="31"/>
      <c r="M99" s="4"/>
    </row>
    <row r="100" spans="2:13" ht="15.75">
      <c r="B100" s="4"/>
      <c r="C100" s="4"/>
      <c r="D100" s="19"/>
      <c r="E100" s="19"/>
      <c r="F100" s="19"/>
      <c r="G100" s="19"/>
      <c r="H100" s="19"/>
      <c r="I100" s="31"/>
      <c r="J100" s="31"/>
      <c r="K100" s="31"/>
      <c r="L100" s="31"/>
      <c r="M100" s="4"/>
    </row>
    <row r="101" spans="2:13" ht="15.75">
      <c r="B101" s="4"/>
      <c r="C101" s="4"/>
      <c r="D101" s="19"/>
      <c r="E101" s="19"/>
      <c r="F101" s="19"/>
      <c r="G101" s="19"/>
      <c r="H101" s="19"/>
      <c r="I101" s="31"/>
      <c r="J101" s="31"/>
      <c r="K101" s="31"/>
      <c r="L101" s="31"/>
      <c r="M101" s="4"/>
    </row>
    <row r="102" spans="2:13" ht="15.75">
      <c r="B102" s="4"/>
      <c r="C102" s="4"/>
      <c r="D102" s="19"/>
      <c r="E102" s="19"/>
      <c r="F102" s="19"/>
      <c r="G102" s="19"/>
      <c r="H102" s="19"/>
      <c r="I102" s="31"/>
      <c r="J102" s="31"/>
      <c r="K102" s="31"/>
      <c r="L102" s="31"/>
      <c r="M102" s="4"/>
    </row>
    <row r="103" spans="2:13" ht="15.75">
      <c r="B103" s="4"/>
      <c r="C103" s="4"/>
      <c r="D103" s="19"/>
      <c r="E103" s="19"/>
      <c r="F103" s="19"/>
      <c r="G103" s="19"/>
      <c r="H103" s="19"/>
      <c r="I103" s="31"/>
      <c r="J103" s="31"/>
      <c r="K103" s="31"/>
      <c r="L103" s="31"/>
      <c r="M103" s="4"/>
    </row>
    <row r="104" spans="2:13" ht="15.75">
      <c r="B104" s="4"/>
      <c r="C104" s="4"/>
      <c r="D104" s="19"/>
      <c r="E104" s="19"/>
      <c r="F104" s="19"/>
      <c r="G104" s="19"/>
      <c r="H104" s="19"/>
      <c r="I104" s="31"/>
      <c r="J104" s="31"/>
      <c r="K104" s="31"/>
      <c r="L104" s="31"/>
      <c r="M104" s="4"/>
    </row>
    <row r="105" spans="2:13" ht="15.75">
      <c r="B105" s="4"/>
      <c r="C105" s="4"/>
      <c r="D105" s="19"/>
      <c r="E105" s="19"/>
      <c r="F105" s="19"/>
      <c r="G105" s="19"/>
      <c r="H105" s="19"/>
      <c r="I105" s="31"/>
      <c r="J105" s="31"/>
      <c r="K105" s="31"/>
      <c r="L105" s="31"/>
      <c r="M105" s="4"/>
    </row>
    <row r="106" spans="2:13" ht="15.75">
      <c r="B106" s="4"/>
      <c r="C106" s="4"/>
      <c r="D106" s="19"/>
      <c r="E106" s="19"/>
      <c r="F106" s="19"/>
      <c r="G106" s="19"/>
      <c r="H106" s="19"/>
      <c r="I106" s="31"/>
      <c r="J106" s="31"/>
      <c r="K106" s="31"/>
      <c r="L106" s="31"/>
      <c r="M106" s="4"/>
    </row>
    <row r="107" spans="2:13" ht="15.75">
      <c r="B107" s="4"/>
      <c r="C107" s="4"/>
      <c r="D107" s="19"/>
      <c r="E107" s="19"/>
      <c r="F107" s="19"/>
      <c r="G107" s="19"/>
      <c r="H107" s="19"/>
      <c r="I107" s="31"/>
      <c r="J107" s="31"/>
      <c r="K107" s="31"/>
      <c r="L107" s="31"/>
      <c r="M107" s="4"/>
    </row>
    <row r="108" spans="2:13" ht="15.75">
      <c r="B108" s="4"/>
      <c r="C108" s="4"/>
      <c r="D108" s="19"/>
      <c r="E108" s="19"/>
      <c r="F108" s="19"/>
      <c r="G108" s="19"/>
      <c r="H108" s="19"/>
      <c r="I108" s="31"/>
      <c r="J108" s="31"/>
      <c r="K108" s="31"/>
      <c r="L108" s="31"/>
      <c r="M108" s="4"/>
    </row>
    <row r="109" spans="2:13" ht="15.75">
      <c r="B109" s="4"/>
      <c r="C109" s="4"/>
      <c r="D109" s="19"/>
      <c r="E109" s="19"/>
      <c r="F109" s="19"/>
      <c r="G109" s="19"/>
      <c r="H109" s="19"/>
      <c r="I109" s="31"/>
      <c r="J109" s="31"/>
      <c r="K109" s="31"/>
      <c r="L109" s="31"/>
      <c r="M109" s="4"/>
    </row>
    <row r="110" spans="2:13" ht="15.75">
      <c r="B110" s="4"/>
      <c r="C110" s="4"/>
      <c r="D110" s="19"/>
      <c r="E110" s="19"/>
      <c r="F110" s="19"/>
      <c r="G110" s="19"/>
      <c r="H110" s="19"/>
      <c r="I110" s="31"/>
      <c r="J110" s="31"/>
      <c r="K110" s="31"/>
      <c r="L110" s="31"/>
      <c r="M110" s="4"/>
    </row>
  </sheetData>
  <sheetProtection/>
  <mergeCells count="65">
    <mergeCell ref="I3:L3"/>
    <mergeCell ref="I4:L4"/>
    <mergeCell ref="I5:J5"/>
    <mergeCell ref="K5:L5"/>
    <mergeCell ref="A47:A48"/>
    <mergeCell ref="H39:H42"/>
    <mergeCell ref="A14:A15"/>
    <mergeCell ref="I14:L14"/>
    <mergeCell ref="D14:G14"/>
    <mergeCell ref="C38:G38"/>
    <mergeCell ref="A18:A19"/>
    <mergeCell ref="A21:A34"/>
    <mergeCell ref="C44:G44"/>
    <mergeCell ref="B18:B19"/>
    <mergeCell ref="B21:B34"/>
    <mergeCell ref="A35:A36"/>
    <mergeCell ref="B35:B36"/>
    <mergeCell ref="A45:A46"/>
    <mergeCell ref="M50:M58"/>
    <mergeCell ref="M37:M48"/>
    <mergeCell ref="C36:G36"/>
    <mergeCell ref="C46:G46"/>
    <mergeCell ref="C54:G54"/>
    <mergeCell ref="A39:A44"/>
    <mergeCell ref="G39:G43"/>
    <mergeCell ref="F39:F43"/>
    <mergeCell ref="A37:A38"/>
    <mergeCell ref="M62:N62"/>
    <mergeCell ref="C48:G48"/>
    <mergeCell ref="B62:D62"/>
    <mergeCell ref="B57:B58"/>
    <mergeCell ref="E39:E43"/>
    <mergeCell ref="C39:C43"/>
    <mergeCell ref="E50:E51"/>
    <mergeCell ref="C50:C51"/>
    <mergeCell ref="D39:D43"/>
    <mergeCell ref="B47:B48"/>
    <mergeCell ref="A55:A56"/>
    <mergeCell ref="C58:G58"/>
    <mergeCell ref="B55:B56"/>
    <mergeCell ref="C52:G52"/>
    <mergeCell ref="A50:A52"/>
    <mergeCell ref="C56:G56"/>
    <mergeCell ref="A57:A58"/>
    <mergeCell ref="B50:B52"/>
    <mergeCell ref="B53:B54"/>
    <mergeCell ref="A53:A54"/>
    <mergeCell ref="M14:M15"/>
    <mergeCell ref="C34:G34"/>
    <mergeCell ref="F21:F28"/>
    <mergeCell ref="M18:M19"/>
    <mergeCell ref="D50:D51"/>
    <mergeCell ref="B37:B38"/>
    <mergeCell ref="B45:B46"/>
    <mergeCell ref="M21:M36"/>
    <mergeCell ref="A12:M12"/>
    <mergeCell ref="I10:M10"/>
    <mergeCell ref="I9:M9"/>
    <mergeCell ref="C21:C33"/>
    <mergeCell ref="D21:D33"/>
    <mergeCell ref="E21:E33"/>
    <mergeCell ref="B14:B15"/>
    <mergeCell ref="F29:F33"/>
    <mergeCell ref="C14:C15"/>
    <mergeCell ref="C19:G19"/>
  </mergeCells>
  <printOptions/>
  <pageMargins left="0.7" right="0.7" top="0.75" bottom="0.75" header="0.3" footer="0.3"/>
  <pageSetup fitToHeight="0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zoomScalePageLayoutView="0" workbookViewId="0" topLeftCell="A1">
      <selection activeCell="E1" sqref="E1:K2"/>
    </sheetView>
  </sheetViews>
  <sheetFormatPr defaultColWidth="9.140625" defaultRowHeight="12.75"/>
  <cols>
    <col min="1" max="1" width="9.140625" style="115" customWidth="1"/>
    <col min="2" max="2" width="32.57421875" style="115" customWidth="1"/>
    <col min="3" max="3" width="8.8515625" style="115" customWidth="1"/>
    <col min="4" max="4" width="29.00390625" style="115" customWidth="1"/>
    <col min="5" max="6" width="14.00390625" style="115" customWidth="1"/>
    <col min="7" max="7" width="14.28125" style="115" customWidth="1"/>
    <col min="8" max="9" width="14.7109375" style="115" customWidth="1"/>
    <col min="10" max="11" width="12.140625" style="115" customWidth="1"/>
    <col min="12" max="16384" width="9.140625" style="115" customWidth="1"/>
  </cols>
  <sheetData>
    <row r="1" spans="5:17" ht="19.5" customHeight="1">
      <c r="E1" s="291" t="s">
        <v>190</v>
      </c>
      <c r="F1" s="291"/>
      <c r="G1" s="291"/>
      <c r="H1" s="291"/>
      <c r="I1" s="291"/>
      <c r="J1" s="291"/>
      <c r="K1" s="291"/>
      <c r="M1" s="283"/>
      <c r="N1" s="283"/>
      <c r="O1" s="283"/>
      <c r="P1" s="283"/>
      <c r="Q1" s="283"/>
    </row>
    <row r="2" spans="5:17" ht="75" customHeight="1">
      <c r="E2" s="290" t="s">
        <v>141</v>
      </c>
      <c r="F2" s="290"/>
      <c r="G2" s="290"/>
      <c r="H2" s="290"/>
      <c r="I2" s="290"/>
      <c r="J2" s="290"/>
      <c r="K2" s="290"/>
      <c r="L2" s="119"/>
      <c r="M2" s="288"/>
      <c r="N2" s="288"/>
      <c r="O2" s="288"/>
      <c r="P2" s="288"/>
      <c r="Q2" s="288"/>
    </row>
    <row r="3" spans="5:17" ht="12.75" customHeight="1">
      <c r="E3" s="119"/>
      <c r="F3" s="119"/>
      <c r="G3" s="119"/>
      <c r="H3" s="119"/>
      <c r="I3" s="119"/>
      <c r="J3" s="119"/>
      <c r="K3" s="119"/>
      <c r="L3" s="119"/>
      <c r="M3" s="288"/>
      <c r="N3" s="288"/>
      <c r="O3" s="288"/>
      <c r="P3" s="288"/>
      <c r="Q3" s="288"/>
    </row>
    <row r="4" spans="1:9" ht="15.75" customHeight="1">
      <c r="A4" s="289" t="s">
        <v>213</v>
      </c>
      <c r="B4" s="289"/>
      <c r="C4" s="289"/>
      <c r="D4" s="289"/>
      <c r="E4" s="289"/>
      <c r="F4" s="289"/>
      <c r="G4" s="289"/>
      <c r="H4" s="289"/>
      <c r="I4" s="163"/>
    </row>
    <row r="5" spans="1:9" ht="15.75">
      <c r="A5" s="120"/>
      <c r="B5" s="120"/>
      <c r="C5" s="120"/>
      <c r="D5" s="120"/>
      <c r="E5" s="120"/>
      <c r="F5" s="120"/>
      <c r="G5" s="120"/>
      <c r="H5" s="120"/>
      <c r="I5" s="120"/>
    </row>
    <row r="6" spans="1:11" ht="63">
      <c r="A6" s="121" t="s">
        <v>0</v>
      </c>
      <c r="B6" s="121" t="s">
        <v>214</v>
      </c>
      <c r="C6" s="121" t="s">
        <v>194</v>
      </c>
      <c r="D6" s="121" t="s">
        <v>195</v>
      </c>
      <c r="E6" s="2" t="s">
        <v>83</v>
      </c>
      <c r="F6" s="2" t="s">
        <v>84</v>
      </c>
      <c r="G6" s="2" t="s">
        <v>113</v>
      </c>
      <c r="H6" s="2" t="s">
        <v>263</v>
      </c>
      <c r="I6" s="2" t="s">
        <v>299</v>
      </c>
      <c r="J6" s="171" t="s">
        <v>308</v>
      </c>
      <c r="K6" s="171" t="s">
        <v>308</v>
      </c>
    </row>
    <row r="7" spans="1:11" ht="15.7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84">
        <v>10</v>
      </c>
      <c r="K7" s="184">
        <v>11</v>
      </c>
    </row>
    <row r="8" spans="1:11" ht="15.75" customHeight="1">
      <c r="A8" s="121">
        <v>1</v>
      </c>
      <c r="B8" s="285" t="s">
        <v>215</v>
      </c>
      <c r="C8" s="286"/>
      <c r="D8" s="286"/>
      <c r="E8" s="286"/>
      <c r="F8" s="286"/>
      <c r="G8" s="286"/>
      <c r="H8" s="286"/>
      <c r="I8" s="287"/>
      <c r="J8" s="170"/>
      <c r="K8" s="170"/>
    </row>
    <row r="9" spans="1:11" ht="15.75" customHeight="1">
      <c r="A9" s="121">
        <f>A8+1</f>
        <v>2</v>
      </c>
      <c r="B9" s="285" t="s">
        <v>216</v>
      </c>
      <c r="C9" s="286"/>
      <c r="D9" s="286"/>
      <c r="E9" s="286"/>
      <c r="F9" s="286"/>
      <c r="G9" s="286"/>
      <c r="H9" s="286"/>
      <c r="I9" s="287"/>
      <c r="J9" s="170"/>
      <c r="K9" s="170"/>
    </row>
    <row r="10" spans="1:11" ht="63">
      <c r="A10" s="121">
        <v>3</v>
      </c>
      <c r="B10" s="123" t="s">
        <v>217</v>
      </c>
      <c r="C10" s="121" t="s">
        <v>218</v>
      </c>
      <c r="D10" s="124" t="s">
        <v>202</v>
      </c>
      <c r="E10" s="131">
        <v>9703</v>
      </c>
      <c r="F10" s="131">
        <v>9800</v>
      </c>
      <c r="G10" s="131">
        <v>9898</v>
      </c>
      <c r="H10" s="131">
        <v>9995.33333333333</v>
      </c>
      <c r="I10" s="131">
        <v>9995.33333333333</v>
      </c>
      <c r="J10" s="172">
        <v>9995</v>
      </c>
      <c r="K10" s="172">
        <v>9995</v>
      </c>
    </row>
    <row r="11" spans="1:11" ht="94.5">
      <c r="A11" s="121">
        <v>4</v>
      </c>
      <c r="B11" s="122" t="s">
        <v>219</v>
      </c>
      <c r="C11" s="121" t="s">
        <v>220</v>
      </c>
      <c r="D11" s="125" t="s">
        <v>221</v>
      </c>
      <c r="E11" s="132">
        <v>11.672</v>
      </c>
      <c r="F11" s="132">
        <v>11.908</v>
      </c>
      <c r="G11" s="132">
        <v>12.17</v>
      </c>
      <c r="H11" s="132">
        <v>12.4146666666667</v>
      </c>
      <c r="I11" s="132">
        <v>12.4146666666667</v>
      </c>
      <c r="J11" s="172">
        <v>12.4</v>
      </c>
      <c r="K11" s="172">
        <v>12.4</v>
      </c>
    </row>
    <row r="12" spans="1:13" ht="94.5">
      <c r="A12" s="121">
        <v>5</v>
      </c>
      <c r="B12" s="122" t="s">
        <v>222</v>
      </c>
      <c r="C12" s="121" t="s">
        <v>218</v>
      </c>
      <c r="D12" s="125" t="s">
        <v>221</v>
      </c>
      <c r="E12" s="132">
        <v>161.218</v>
      </c>
      <c r="F12" s="132">
        <v>164.474</v>
      </c>
      <c r="G12" s="132">
        <v>168.09</v>
      </c>
      <c r="H12" s="132">
        <v>171.466</v>
      </c>
      <c r="I12" s="132">
        <v>171.466</v>
      </c>
      <c r="J12" s="172">
        <v>171.5</v>
      </c>
      <c r="K12" s="172">
        <v>171.5</v>
      </c>
      <c r="M12" s="126"/>
    </row>
    <row r="13" spans="1:11" ht="15.75" customHeight="1">
      <c r="A13" s="121">
        <v>7</v>
      </c>
      <c r="B13" s="285" t="s">
        <v>223</v>
      </c>
      <c r="C13" s="286"/>
      <c r="D13" s="286"/>
      <c r="E13" s="286"/>
      <c r="F13" s="286"/>
      <c r="G13" s="286"/>
      <c r="H13" s="286"/>
      <c r="I13" s="287"/>
      <c r="J13" s="170"/>
      <c r="K13" s="170"/>
    </row>
    <row r="14" spans="1:11" ht="94.5">
      <c r="A14" s="121">
        <v>8</v>
      </c>
      <c r="B14" s="122" t="s">
        <v>224</v>
      </c>
      <c r="C14" s="121" t="s">
        <v>220</v>
      </c>
      <c r="D14" s="127" t="s">
        <v>225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72">
        <v>0</v>
      </c>
      <c r="K14" s="172">
        <v>0</v>
      </c>
    </row>
    <row r="15" spans="1:9" ht="15.75">
      <c r="A15" s="128"/>
      <c r="B15" s="129"/>
      <c r="C15" s="128"/>
      <c r="D15" s="128"/>
      <c r="E15" s="128"/>
      <c r="F15" s="128"/>
      <c r="G15" s="128"/>
      <c r="H15" s="128"/>
      <c r="I15" s="128"/>
    </row>
    <row r="16" spans="1:9" ht="15.75" customHeight="1" hidden="1">
      <c r="A16" s="130" t="s">
        <v>226</v>
      </c>
      <c r="C16" s="117"/>
      <c r="D16" s="130" t="s">
        <v>64</v>
      </c>
      <c r="E16" s="120"/>
      <c r="F16" s="120"/>
      <c r="G16" s="120"/>
      <c r="H16" s="120"/>
      <c r="I16" s="120"/>
    </row>
    <row r="17" spans="1:9" ht="15.75">
      <c r="A17" s="116"/>
      <c r="B17" s="116"/>
      <c r="C17" s="116"/>
      <c r="D17" s="120"/>
      <c r="E17" s="120"/>
      <c r="F17" s="120"/>
      <c r="G17" s="120"/>
      <c r="H17" s="120"/>
      <c r="I17" s="120"/>
    </row>
    <row r="18" spans="1:9" ht="15.75">
      <c r="A18" s="128"/>
      <c r="B18" s="129"/>
      <c r="C18" s="128"/>
      <c r="D18" s="128"/>
      <c r="E18" s="128"/>
      <c r="F18" s="128"/>
      <c r="G18" s="128"/>
      <c r="H18" s="128"/>
      <c r="I18" s="128"/>
    </row>
    <row r="19" spans="1:9" ht="15.75">
      <c r="A19" s="283"/>
      <c r="B19" s="283"/>
      <c r="C19" s="283"/>
      <c r="D19" s="120"/>
      <c r="E19" s="120"/>
      <c r="F19" s="120"/>
      <c r="G19" s="120"/>
      <c r="H19" s="120"/>
      <c r="I19" s="120"/>
    </row>
    <row r="20" spans="1:9" ht="15.75">
      <c r="A20" s="283"/>
      <c r="B20" s="283"/>
      <c r="C20" s="283"/>
      <c r="D20" s="120"/>
      <c r="E20" s="120"/>
      <c r="F20" s="120"/>
      <c r="G20" s="120"/>
      <c r="H20" s="120"/>
      <c r="I20" s="120"/>
    </row>
    <row r="21" spans="1:9" ht="15.75">
      <c r="A21" s="283"/>
      <c r="B21" s="283"/>
      <c r="C21" s="283"/>
      <c r="D21" s="120"/>
      <c r="E21" s="284"/>
      <c r="F21" s="284"/>
      <c r="G21" s="284"/>
      <c r="H21" s="284"/>
      <c r="I21" s="120"/>
    </row>
    <row r="22" spans="1:9" ht="15.75">
      <c r="A22" s="120"/>
      <c r="B22" s="120"/>
      <c r="C22" s="120"/>
      <c r="D22" s="120"/>
      <c r="E22" s="120"/>
      <c r="F22" s="120"/>
      <c r="G22" s="120"/>
      <c r="H22" s="120"/>
      <c r="I22" s="120"/>
    </row>
    <row r="23" spans="1:9" ht="15.75">
      <c r="A23" s="120"/>
      <c r="B23" s="120"/>
      <c r="C23" s="120"/>
      <c r="D23" s="120"/>
      <c r="E23" s="120"/>
      <c r="F23" s="120"/>
      <c r="G23" s="120"/>
      <c r="H23" s="120"/>
      <c r="I23" s="120"/>
    </row>
    <row r="24" spans="1:9" ht="15.75">
      <c r="A24" s="120"/>
      <c r="B24" s="120"/>
      <c r="C24" s="120"/>
      <c r="D24" s="120"/>
      <c r="E24" s="120"/>
      <c r="F24" s="120"/>
      <c r="G24" s="120"/>
      <c r="H24" s="120"/>
      <c r="I24" s="120"/>
    </row>
    <row r="25" spans="1:9" ht="15.75">
      <c r="A25" s="128"/>
      <c r="B25" s="129"/>
      <c r="C25" s="128"/>
      <c r="D25" s="128"/>
      <c r="E25" s="128"/>
      <c r="F25" s="128"/>
      <c r="G25" s="128"/>
      <c r="H25" s="128"/>
      <c r="I25" s="128"/>
    </row>
    <row r="26" spans="1:9" ht="15.75">
      <c r="A26" s="128"/>
      <c r="B26" s="129"/>
      <c r="C26" s="128"/>
      <c r="D26" s="128"/>
      <c r="E26" s="128"/>
      <c r="F26" s="128"/>
      <c r="G26" s="128"/>
      <c r="H26" s="128"/>
      <c r="I26" s="128"/>
    </row>
    <row r="27" spans="1:9" ht="15.75">
      <c r="A27" s="128"/>
      <c r="B27" s="129"/>
      <c r="C27" s="128"/>
      <c r="D27" s="128"/>
      <c r="E27" s="128"/>
      <c r="F27" s="128"/>
      <c r="G27" s="128"/>
      <c r="H27" s="128"/>
      <c r="I27" s="128"/>
    </row>
    <row r="28" spans="1:9" ht="15.75">
      <c r="A28" s="128"/>
      <c r="B28" s="129"/>
      <c r="C28" s="128"/>
      <c r="D28" s="128"/>
      <c r="E28" s="128"/>
      <c r="F28" s="128"/>
      <c r="G28" s="128"/>
      <c r="H28" s="128"/>
      <c r="I28" s="128"/>
    </row>
  </sheetData>
  <sheetProtection/>
  <mergeCells count="12">
    <mergeCell ref="M1:Q1"/>
    <mergeCell ref="M2:Q3"/>
    <mergeCell ref="A4:H4"/>
    <mergeCell ref="B8:I8"/>
    <mergeCell ref="E2:K2"/>
    <mergeCell ref="E1:K1"/>
    <mergeCell ref="A19:C19"/>
    <mergeCell ref="A20:C20"/>
    <mergeCell ref="A21:C21"/>
    <mergeCell ref="E21:H21"/>
    <mergeCell ref="B9:I9"/>
    <mergeCell ref="B13:I13"/>
  </mergeCells>
  <printOptions/>
  <pageMargins left="1.1811023622047245" right="0.4330708661417323" top="1.1811023622047245" bottom="0.35433070866141736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5"/>
  <sheetViews>
    <sheetView view="pageBreakPreview" zoomScale="85" zoomScaleSheetLayoutView="85" zoomScalePageLayoutView="0" workbookViewId="0" topLeftCell="A10">
      <selection activeCell="C49" activeCellId="7" sqref="C28:K28 C30:K30 C32:K32 C34:K34 C37:K37 C39:K39 C45:K45 C49:K49"/>
    </sheetView>
  </sheetViews>
  <sheetFormatPr defaultColWidth="9.140625" defaultRowHeight="12.75"/>
  <cols>
    <col min="1" max="1" width="9.140625" style="59" customWidth="1"/>
    <col min="2" max="2" width="51.421875" style="10" customWidth="1"/>
    <col min="3" max="3" width="26.57421875" style="10" customWidth="1"/>
    <col min="4" max="5" width="9.140625" style="27" customWidth="1"/>
    <col min="6" max="6" width="14.140625" style="27" customWidth="1"/>
    <col min="7" max="7" width="9.8515625" style="27" bestFit="1" customWidth="1"/>
    <col min="8" max="10" width="16.28125" style="35" customWidth="1"/>
    <col min="11" max="11" width="16.57421875" style="35" customWidth="1"/>
    <col min="12" max="12" width="34.8515625" style="10" customWidth="1"/>
    <col min="13" max="13" width="9.57421875" style="10" bestFit="1" customWidth="1"/>
    <col min="14" max="14" width="14.28125" style="10" bestFit="1" customWidth="1"/>
    <col min="15" max="16384" width="9.140625" style="10" customWidth="1"/>
  </cols>
  <sheetData>
    <row r="2" ht="15.75">
      <c r="F2" s="19"/>
    </row>
    <row r="3" spans="9:12" ht="23.25">
      <c r="I3" s="304" t="s">
        <v>112</v>
      </c>
      <c r="J3" s="304"/>
      <c r="K3" s="304"/>
      <c r="L3" s="304"/>
    </row>
    <row r="4" spans="9:12" ht="23.25">
      <c r="I4" s="305" t="s">
        <v>321</v>
      </c>
      <c r="J4" s="305"/>
      <c r="K4" s="305"/>
      <c r="L4" s="305"/>
    </row>
    <row r="5" spans="9:12" ht="23.25">
      <c r="I5" s="305" t="s">
        <v>325</v>
      </c>
      <c r="J5" s="305"/>
      <c r="K5" s="305" t="s">
        <v>324</v>
      </c>
      <c r="L5" s="305"/>
    </row>
    <row r="9" spans="2:12" ht="23.25" customHeight="1">
      <c r="B9" s="4"/>
      <c r="C9" s="4"/>
      <c r="D9" s="19"/>
      <c r="E9" s="19"/>
      <c r="F9" s="19"/>
      <c r="G9" s="19"/>
      <c r="H9" s="61"/>
      <c r="I9" s="306" t="s">
        <v>112</v>
      </c>
      <c r="J9" s="306"/>
      <c r="K9" s="306"/>
      <c r="L9" s="306"/>
    </row>
    <row r="10" spans="2:12" ht="77.25" customHeight="1">
      <c r="B10" s="4"/>
      <c r="C10" s="4"/>
      <c r="D10" s="19"/>
      <c r="E10" s="19"/>
      <c r="F10" s="19"/>
      <c r="G10" s="19"/>
      <c r="H10" s="61"/>
      <c r="I10" s="304" t="s">
        <v>141</v>
      </c>
      <c r="J10" s="304"/>
      <c r="K10" s="304"/>
      <c r="L10" s="304"/>
    </row>
    <row r="11" spans="2:12" ht="15.75">
      <c r="B11" s="4"/>
      <c r="C11" s="4"/>
      <c r="D11" s="19"/>
      <c r="E11" s="19"/>
      <c r="F11" s="19"/>
      <c r="G11" s="19"/>
      <c r="H11" s="31"/>
      <c r="I11" s="31"/>
      <c r="J11" s="31"/>
      <c r="K11" s="303"/>
      <c r="L11" s="303"/>
    </row>
    <row r="12" spans="2:12" ht="15.75">
      <c r="B12" s="300" t="s">
        <v>44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</row>
    <row r="13" spans="2:12" ht="15.75">
      <c r="B13" s="4"/>
      <c r="C13" s="4"/>
      <c r="D13" s="19"/>
      <c r="E13" s="19"/>
      <c r="F13" s="19"/>
      <c r="G13" s="19"/>
      <c r="H13" s="31"/>
      <c r="I13" s="31"/>
      <c r="J13" s="31"/>
      <c r="K13" s="31"/>
      <c r="L13" s="4"/>
    </row>
    <row r="14" spans="1:14" ht="33" customHeight="1">
      <c r="A14" s="278" t="s">
        <v>0</v>
      </c>
      <c r="B14" s="246" t="s">
        <v>1</v>
      </c>
      <c r="C14" s="246" t="s">
        <v>2</v>
      </c>
      <c r="D14" s="249" t="s">
        <v>3</v>
      </c>
      <c r="E14" s="249"/>
      <c r="F14" s="249"/>
      <c r="G14" s="249"/>
      <c r="H14" s="249" t="s">
        <v>138</v>
      </c>
      <c r="I14" s="249"/>
      <c r="J14" s="249"/>
      <c r="K14" s="249"/>
      <c r="L14" s="246" t="s">
        <v>13</v>
      </c>
      <c r="M14" s="11"/>
      <c r="N14" s="11"/>
    </row>
    <row r="15" spans="1:12" ht="31.5">
      <c r="A15" s="279"/>
      <c r="B15" s="246"/>
      <c r="C15" s="246"/>
      <c r="D15" s="48" t="s">
        <v>4</v>
      </c>
      <c r="E15" s="48" t="s">
        <v>5</v>
      </c>
      <c r="F15" s="48" t="s">
        <v>6</v>
      </c>
      <c r="G15" s="48" t="s">
        <v>7</v>
      </c>
      <c r="H15" s="165" t="s">
        <v>299</v>
      </c>
      <c r="I15" s="165" t="s">
        <v>308</v>
      </c>
      <c r="J15" s="165" t="s">
        <v>279</v>
      </c>
      <c r="K15" s="43" t="s">
        <v>311</v>
      </c>
      <c r="L15" s="246"/>
    </row>
    <row r="16" spans="1:12" ht="82.5" customHeight="1">
      <c r="A16" s="60">
        <v>1</v>
      </c>
      <c r="B16" s="49" t="s">
        <v>45</v>
      </c>
      <c r="C16" s="50" t="s">
        <v>23</v>
      </c>
      <c r="D16" s="51" t="s">
        <v>23</v>
      </c>
      <c r="E16" s="51" t="s">
        <v>23</v>
      </c>
      <c r="F16" s="51" t="s">
        <v>23</v>
      </c>
      <c r="G16" s="51" t="s">
        <v>23</v>
      </c>
      <c r="H16" s="65">
        <f>H17+H35+H40</f>
        <v>117232.533</v>
      </c>
      <c r="I16" s="65">
        <f>I17+I35+I40</f>
        <v>68426.465</v>
      </c>
      <c r="J16" s="65">
        <f>J17+J35+J40</f>
        <v>68426.465</v>
      </c>
      <c r="K16" s="66">
        <f>SUM(H16:J16)</f>
        <v>254085.463</v>
      </c>
      <c r="L16" s="52" t="s">
        <v>23</v>
      </c>
    </row>
    <row r="17" spans="1:17" s="38" customFormat="1" ht="31.5">
      <c r="A17" s="60">
        <v>2</v>
      </c>
      <c r="B17" s="53" t="s">
        <v>46</v>
      </c>
      <c r="C17" s="50" t="s">
        <v>23</v>
      </c>
      <c r="D17" s="51" t="s">
        <v>23</v>
      </c>
      <c r="E17" s="51" t="s">
        <v>23</v>
      </c>
      <c r="F17" s="51" t="s">
        <v>23</v>
      </c>
      <c r="G17" s="51" t="s">
        <v>23</v>
      </c>
      <c r="H17" s="66">
        <f>H28+H30+H32+H34</f>
        <v>117232.533</v>
      </c>
      <c r="I17" s="66">
        <f>I28+I30+I32+I34</f>
        <v>68426.465</v>
      </c>
      <c r="J17" s="66">
        <f>J28+J30+J32+J34</f>
        <v>68426.465</v>
      </c>
      <c r="K17" s="66">
        <f>SUM(H17:J17)</f>
        <v>254085.463</v>
      </c>
      <c r="L17" s="52" t="s">
        <v>23</v>
      </c>
      <c r="N17" s="245"/>
      <c r="O17" s="245"/>
      <c r="P17" s="245"/>
      <c r="Q17" s="245"/>
    </row>
    <row r="18" spans="1:17" ht="15.75" customHeight="1">
      <c r="A18" s="278">
        <v>3</v>
      </c>
      <c r="B18" s="259" t="s">
        <v>47</v>
      </c>
      <c r="C18" s="271" t="s">
        <v>123</v>
      </c>
      <c r="D18" s="268" t="s">
        <v>30</v>
      </c>
      <c r="E18" s="268" t="s">
        <v>31</v>
      </c>
      <c r="F18" s="254" t="s">
        <v>144</v>
      </c>
      <c r="G18" s="54" t="s">
        <v>120</v>
      </c>
      <c r="H18" s="45">
        <v>68289.11</v>
      </c>
      <c r="I18" s="45">
        <f>65589.11</f>
        <v>65589.11</v>
      </c>
      <c r="J18" s="45">
        <f>I18</f>
        <v>65589.11</v>
      </c>
      <c r="K18" s="45">
        <f>SUM(H18:J18)</f>
        <v>199467.33000000002</v>
      </c>
      <c r="L18" s="274" t="s">
        <v>184</v>
      </c>
      <c r="N18" s="244"/>
      <c r="O18" s="244"/>
      <c r="P18" s="244"/>
      <c r="Q18" s="244"/>
    </row>
    <row r="19" spans="1:17" ht="15.75" customHeight="1">
      <c r="A19" s="299"/>
      <c r="B19" s="298"/>
      <c r="C19" s="272"/>
      <c r="D19" s="269"/>
      <c r="E19" s="269"/>
      <c r="F19" s="255"/>
      <c r="G19" s="54" t="s">
        <v>32</v>
      </c>
      <c r="H19" s="45">
        <v>1814.405</v>
      </c>
      <c r="I19" s="45">
        <f>H19</f>
        <v>1814.405</v>
      </c>
      <c r="J19" s="45">
        <f>I19</f>
        <v>1814.405</v>
      </c>
      <c r="K19" s="45">
        <f>SUM(H19:J19)</f>
        <v>5443.215</v>
      </c>
      <c r="L19" s="275"/>
      <c r="M19" s="91"/>
      <c r="N19" s="244"/>
      <c r="O19" s="244"/>
      <c r="P19" s="244"/>
      <c r="Q19" s="244"/>
    </row>
    <row r="20" spans="1:12" ht="15.75" customHeight="1">
      <c r="A20" s="299"/>
      <c r="B20" s="298"/>
      <c r="C20" s="272"/>
      <c r="D20" s="269"/>
      <c r="E20" s="269"/>
      <c r="F20" s="256"/>
      <c r="G20" s="54" t="s">
        <v>81</v>
      </c>
      <c r="H20" s="45">
        <v>547.95</v>
      </c>
      <c r="I20" s="45">
        <v>547.95</v>
      </c>
      <c r="J20" s="45">
        <v>547.95</v>
      </c>
      <c r="K20" s="45">
        <f>SUM(H20:J20)</f>
        <v>1643.8500000000001</v>
      </c>
      <c r="L20" s="275"/>
    </row>
    <row r="21" spans="1:14" ht="15.75">
      <c r="A21" s="299"/>
      <c r="B21" s="298"/>
      <c r="C21" s="272"/>
      <c r="D21" s="269"/>
      <c r="E21" s="269"/>
      <c r="F21" s="249" t="s">
        <v>117</v>
      </c>
      <c r="G21" s="54" t="s">
        <v>32</v>
      </c>
      <c r="H21" s="45">
        <v>8227.576</v>
      </c>
      <c r="I21" s="63">
        <v>0</v>
      </c>
      <c r="J21" s="63">
        <v>0</v>
      </c>
      <c r="K21" s="45">
        <f aca="true" t="shared" si="0" ref="K21:K51">SUM(H21:J21)</f>
        <v>8227.576</v>
      </c>
      <c r="L21" s="275"/>
      <c r="N21" s="91"/>
    </row>
    <row r="22" spans="1:14" ht="15.75">
      <c r="A22" s="299"/>
      <c r="B22" s="298"/>
      <c r="C22" s="272"/>
      <c r="D22" s="269"/>
      <c r="E22" s="269"/>
      <c r="F22" s="249"/>
      <c r="G22" s="54" t="s">
        <v>33</v>
      </c>
      <c r="H22" s="45">
        <v>438.027</v>
      </c>
      <c r="I22" s="63">
        <v>0</v>
      </c>
      <c r="J22" s="63">
        <v>0</v>
      </c>
      <c r="K22" s="45">
        <f t="shared" si="0"/>
        <v>438.027</v>
      </c>
      <c r="L22" s="275"/>
      <c r="N22" s="91"/>
    </row>
    <row r="23" spans="1:14" ht="15.75">
      <c r="A23" s="299"/>
      <c r="B23" s="298"/>
      <c r="C23" s="272"/>
      <c r="D23" s="269"/>
      <c r="E23" s="269"/>
      <c r="F23" s="249"/>
      <c r="G23" s="54" t="s">
        <v>81</v>
      </c>
      <c r="H23" s="45">
        <v>2484.728</v>
      </c>
      <c r="I23" s="63">
        <v>0</v>
      </c>
      <c r="J23" s="63">
        <v>0</v>
      </c>
      <c r="K23" s="45">
        <f t="shared" si="0"/>
        <v>2484.728</v>
      </c>
      <c r="L23" s="275"/>
      <c r="N23" s="91"/>
    </row>
    <row r="24" spans="1:14" ht="15.75" customHeight="1" hidden="1">
      <c r="A24" s="299"/>
      <c r="B24" s="298"/>
      <c r="C24" s="272"/>
      <c r="D24" s="269"/>
      <c r="E24" s="269"/>
      <c r="F24" s="249"/>
      <c r="G24" s="54" t="s">
        <v>30</v>
      </c>
      <c r="H24" s="45"/>
      <c r="I24" s="63">
        <v>0</v>
      </c>
      <c r="J24" s="63">
        <v>0</v>
      </c>
      <c r="K24" s="45">
        <f t="shared" si="0"/>
        <v>0</v>
      </c>
      <c r="L24" s="275"/>
      <c r="N24" s="91"/>
    </row>
    <row r="25" spans="1:14" ht="15.75" customHeight="1" hidden="1">
      <c r="A25" s="299"/>
      <c r="B25" s="298"/>
      <c r="C25" s="272"/>
      <c r="D25" s="269"/>
      <c r="E25" s="269"/>
      <c r="F25" s="249"/>
      <c r="G25" s="54" t="s">
        <v>30</v>
      </c>
      <c r="H25" s="45"/>
      <c r="I25" s="63">
        <v>0</v>
      </c>
      <c r="J25" s="63">
        <v>0</v>
      </c>
      <c r="K25" s="45">
        <f t="shared" si="0"/>
        <v>0</v>
      </c>
      <c r="L25" s="275"/>
      <c r="N25" s="91"/>
    </row>
    <row r="26" spans="1:14" ht="15.75" customHeight="1" hidden="1">
      <c r="A26" s="299"/>
      <c r="B26" s="298"/>
      <c r="C26" s="272"/>
      <c r="D26" s="269"/>
      <c r="E26" s="269"/>
      <c r="F26" s="249"/>
      <c r="G26" s="54" t="s">
        <v>30</v>
      </c>
      <c r="H26" s="45">
        <v>0</v>
      </c>
      <c r="I26" s="63">
        <v>0</v>
      </c>
      <c r="J26" s="63">
        <v>0</v>
      </c>
      <c r="K26" s="45">
        <f t="shared" si="0"/>
        <v>0</v>
      </c>
      <c r="L26" s="275"/>
      <c r="N26" s="91"/>
    </row>
    <row r="27" spans="1:14" ht="15.75">
      <c r="A27" s="299"/>
      <c r="B27" s="298"/>
      <c r="C27" s="272"/>
      <c r="D27" s="269"/>
      <c r="E27" s="269"/>
      <c r="F27" s="249"/>
      <c r="G27" s="54" t="s">
        <v>120</v>
      </c>
      <c r="H27" s="45">
        <v>34555.737</v>
      </c>
      <c r="I27" s="63">
        <v>0</v>
      </c>
      <c r="J27" s="63">
        <v>0</v>
      </c>
      <c r="K27" s="45">
        <f t="shared" si="0"/>
        <v>34555.737</v>
      </c>
      <c r="L27" s="275"/>
      <c r="N27" s="91"/>
    </row>
    <row r="28" spans="1:12" ht="15.75">
      <c r="A28" s="279"/>
      <c r="B28" s="260"/>
      <c r="C28" s="302" t="s">
        <v>38</v>
      </c>
      <c r="D28" s="302"/>
      <c r="E28" s="302"/>
      <c r="F28" s="302"/>
      <c r="G28" s="302"/>
      <c r="H28" s="211">
        <f>SUM(H18:H27)</f>
        <v>116357.533</v>
      </c>
      <c r="I28" s="211">
        <f>SUM(I18:I27)</f>
        <v>67951.465</v>
      </c>
      <c r="J28" s="211">
        <f>SUM(J18:J27)</f>
        <v>67951.465</v>
      </c>
      <c r="K28" s="211">
        <f t="shared" si="0"/>
        <v>252260.463</v>
      </c>
      <c r="L28" s="275"/>
    </row>
    <row r="29" spans="1:12" ht="42" customHeight="1">
      <c r="A29" s="278">
        <v>4</v>
      </c>
      <c r="B29" s="259" t="s">
        <v>96</v>
      </c>
      <c r="C29" s="40" t="s">
        <v>123</v>
      </c>
      <c r="D29" s="54" t="s">
        <v>30</v>
      </c>
      <c r="E29" s="54" t="s">
        <v>31</v>
      </c>
      <c r="F29" s="48" t="s">
        <v>145</v>
      </c>
      <c r="G29" s="54" t="s">
        <v>30</v>
      </c>
      <c r="H29" s="45">
        <v>175</v>
      </c>
      <c r="I29" s="45">
        <v>175</v>
      </c>
      <c r="J29" s="45">
        <v>175</v>
      </c>
      <c r="K29" s="45">
        <f t="shared" si="0"/>
        <v>525</v>
      </c>
      <c r="L29" s="275"/>
    </row>
    <row r="30" spans="1:12" ht="15.75">
      <c r="A30" s="279"/>
      <c r="B30" s="260"/>
      <c r="C30" s="302" t="s">
        <v>48</v>
      </c>
      <c r="D30" s="302"/>
      <c r="E30" s="302"/>
      <c r="F30" s="302"/>
      <c r="G30" s="302"/>
      <c r="H30" s="211">
        <f>SUM(H29)</f>
        <v>175</v>
      </c>
      <c r="I30" s="211">
        <f>SUM(I29)</f>
        <v>175</v>
      </c>
      <c r="J30" s="211">
        <f>SUM(J29)</f>
        <v>175</v>
      </c>
      <c r="K30" s="211">
        <f t="shared" si="0"/>
        <v>525</v>
      </c>
      <c r="L30" s="275"/>
    </row>
    <row r="31" spans="1:12" ht="85.5" customHeight="1">
      <c r="A31" s="278">
        <v>5</v>
      </c>
      <c r="B31" s="259" t="s">
        <v>79</v>
      </c>
      <c r="C31" s="40" t="s">
        <v>123</v>
      </c>
      <c r="D31" s="54" t="s">
        <v>30</v>
      </c>
      <c r="E31" s="54" t="s">
        <v>31</v>
      </c>
      <c r="F31" s="48" t="s">
        <v>146</v>
      </c>
      <c r="G31" s="54" t="s">
        <v>120</v>
      </c>
      <c r="H31" s="45">
        <f>300+400</f>
        <v>700</v>
      </c>
      <c r="I31" s="63">
        <v>300</v>
      </c>
      <c r="J31" s="63">
        <v>300</v>
      </c>
      <c r="K31" s="45">
        <f t="shared" si="0"/>
        <v>1300</v>
      </c>
      <c r="L31" s="275"/>
    </row>
    <row r="32" spans="1:12" ht="15.75">
      <c r="A32" s="279"/>
      <c r="B32" s="260"/>
      <c r="C32" s="302" t="s">
        <v>70</v>
      </c>
      <c r="D32" s="302"/>
      <c r="E32" s="302"/>
      <c r="F32" s="302"/>
      <c r="G32" s="302"/>
      <c r="H32" s="211">
        <f>SUM(H31)</f>
        <v>700</v>
      </c>
      <c r="I32" s="211">
        <f>SUM(I31)</f>
        <v>300</v>
      </c>
      <c r="J32" s="211">
        <f>SUM(J31)</f>
        <v>300</v>
      </c>
      <c r="K32" s="211">
        <f t="shared" si="0"/>
        <v>1300</v>
      </c>
      <c r="L32" s="276"/>
    </row>
    <row r="33" spans="1:12" ht="37.5" customHeight="1">
      <c r="A33" s="278">
        <v>6</v>
      </c>
      <c r="B33" s="259" t="s">
        <v>97</v>
      </c>
      <c r="C33" s="40" t="s">
        <v>123</v>
      </c>
      <c r="D33" s="54" t="s">
        <v>30</v>
      </c>
      <c r="E33" s="54" t="s">
        <v>31</v>
      </c>
      <c r="F33" s="48" t="s">
        <v>98</v>
      </c>
      <c r="G33" s="54" t="s">
        <v>30</v>
      </c>
      <c r="H33" s="45">
        <v>0</v>
      </c>
      <c r="I33" s="45">
        <v>0</v>
      </c>
      <c r="J33" s="45">
        <v>0</v>
      </c>
      <c r="K33" s="45">
        <f t="shared" si="0"/>
        <v>0</v>
      </c>
      <c r="L33" s="64"/>
    </row>
    <row r="34" spans="1:12" ht="15.75">
      <c r="A34" s="279"/>
      <c r="B34" s="260"/>
      <c r="C34" s="302" t="s">
        <v>72</v>
      </c>
      <c r="D34" s="302"/>
      <c r="E34" s="302"/>
      <c r="F34" s="302"/>
      <c r="G34" s="302"/>
      <c r="H34" s="211">
        <f>H33</f>
        <v>0</v>
      </c>
      <c r="I34" s="211">
        <f>I33</f>
        <v>0</v>
      </c>
      <c r="J34" s="211">
        <f>J33</f>
        <v>0</v>
      </c>
      <c r="K34" s="211">
        <f t="shared" si="0"/>
        <v>0</v>
      </c>
      <c r="L34" s="64"/>
    </row>
    <row r="35" spans="1:12" s="38" customFormat="1" ht="31.5">
      <c r="A35" s="60">
        <v>7</v>
      </c>
      <c r="B35" s="53" t="s">
        <v>49</v>
      </c>
      <c r="C35" s="50" t="s">
        <v>23</v>
      </c>
      <c r="D35" s="51" t="s">
        <v>23</v>
      </c>
      <c r="E35" s="51" t="s">
        <v>23</v>
      </c>
      <c r="F35" s="51" t="s">
        <v>23</v>
      </c>
      <c r="G35" s="51" t="s">
        <v>23</v>
      </c>
      <c r="H35" s="66">
        <f>H37+H39</f>
        <v>0</v>
      </c>
      <c r="I35" s="65">
        <f>I37+I39</f>
        <v>0</v>
      </c>
      <c r="J35" s="65">
        <f>J37+J39</f>
        <v>0</v>
      </c>
      <c r="K35" s="66">
        <f t="shared" si="0"/>
        <v>0</v>
      </c>
      <c r="L35" s="52" t="s">
        <v>23</v>
      </c>
    </row>
    <row r="36" spans="1:12" ht="47.25" customHeight="1">
      <c r="A36" s="278">
        <v>8</v>
      </c>
      <c r="B36" s="259" t="s">
        <v>149</v>
      </c>
      <c r="C36" s="40" t="s">
        <v>123</v>
      </c>
      <c r="D36" s="54" t="s">
        <v>30</v>
      </c>
      <c r="E36" s="54" t="s">
        <v>31</v>
      </c>
      <c r="F36" s="48" t="s">
        <v>147</v>
      </c>
      <c r="G36" s="54" t="s">
        <v>30</v>
      </c>
      <c r="H36" s="45">
        <v>0</v>
      </c>
      <c r="I36" s="45">
        <v>0</v>
      </c>
      <c r="J36" s="45">
        <v>0</v>
      </c>
      <c r="K36" s="45">
        <f t="shared" si="0"/>
        <v>0</v>
      </c>
      <c r="L36" s="261" t="s">
        <v>185</v>
      </c>
    </row>
    <row r="37" spans="1:12" ht="19.5" customHeight="1">
      <c r="A37" s="279"/>
      <c r="B37" s="298"/>
      <c r="C37" s="302" t="s">
        <v>35</v>
      </c>
      <c r="D37" s="302"/>
      <c r="E37" s="302"/>
      <c r="F37" s="302"/>
      <c r="G37" s="302"/>
      <c r="H37" s="211">
        <f>SUM(H36)</f>
        <v>0</v>
      </c>
      <c r="I37" s="211">
        <f>SUM(I36)</f>
        <v>0</v>
      </c>
      <c r="J37" s="211">
        <f>SUM(J36)</f>
        <v>0</v>
      </c>
      <c r="K37" s="211">
        <f t="shared" si="0"/>
        <v>0</v>
      </c>
      <c r="L37" s="261"/>
    </row>
    <row r="38" spans="1:12" ht="71.25" customHeight="1">
      <c r="A38" s="278">
        <v>9</v>
      </c>
      <c r="B38" s="259" t="s">
        <v>150</v>
      </c>
      <c r="C38" s="40" t="s">
        <v>123</v>
      </c>
      <c r="D38" s="54" t="s">
        <v>30</v>
      </c>
      <c r="E38" s="54" t="s">
        <v>31</v>
      </c>
      <c r="F38" s="48" t="s">
        <v>148</v>
      </c>
      <c r="G38" s="54" t="s">
        <v>30</v>
      </c>
      <c r="H38" s="45">
        <v>0</v>
      </c>
      <c r="I38" s="45">
        <v>0</v>
      </c>
      <c r="J38" s="45">
        <v>0</v>
      </c>
      <c r="K38" s="45">
        <f aca="true" t="shared" si="1" ref="K38:K45">SUM(H38:J38)</f>
        <v>0</v>
      </c>
      <c r="L38" s="261"/>
    </row>
    <row r="39" spans="1:12" ht="15.75">
      <c r="A39" s="279"/>
      <c r="B39" s="298"/>
      <c r="C39" s="302" t="s">
        <v>39</v>
      </c>
      <c r="D39" s="302"/>
      <c r="E39" s="302"/>
      <c r="F39" s="302"/>
      <c r="G39" s="302"/>
      <c r="H39" s="211">
        <f>SUM(H38)</f>
        <v>0</v>
      </c>
      <c r="I39" s="211">
        <f>SUM(I38)</f>
        <v>0</v>
      </c>
      <c r="J39" s="211">
        <f>SUM(J38)</f>
        <v>0</v>
      </c>
      <c r="K39" s="211">
        <f t="shared" si="1"/>
        <v>0</v>
      </c>
      <c r="L39" s="261"/>
    </row>
    <row r="40" spans="1:12" ht="31.5">
      <c r="A40" s="55">
        <f>A38+1</f>
        <v>10</v>
      </c>
      <c r="B40" s="53" t="s">
        <v>287</v>
      </c>
      <c r="C40" s="50" t="s">
        <v>23</v>
      </c>
      <c r="D40" s="51" t="s">
        <v>23</v>
      </c>
      <c r="E40" s="51" t="s">
        <v>23</v>
      </c>
      <c r="F40" s="51" t="s">
        <v>23</v>
      </c>
      <c r="G40" s="51" t="s">
        <v>23</v>
      </c>
      <c r="H40" s="66">
        <f>H45+H49</f>
        <v>0</v>
      </c>
      <c r="I40" s="66">
        <f>I45+I53+I56</f>
        <v>0</v>
      </c>
      <c r="J40" s="66">
        <f>J45+J53+J56</f>
        <v>0</v>
      </c>
      <c r="K40" s="66">
        <f t="shared" si="1"/>
        <v>0</v>
      </c>
      <c r="L40" s="52" t="s">
        <v>23</v>
      </c>
    </row>
    <row r="41" spans="1:12" ht="78.75">
      <c r="A41" s="262">
        <v>11</v>
      </c>
      <c r="B41" s="103" t="s">
        <v>288</v>
      </c>
      <c r="C41" s="271" t="s">
        <v>123</v>
      </c>
      <c r="D41" s="268" t="s">
        <v>30</v>
      </c>
      <c r="E41" s="268" t="s">
        <v>31</v>
      </c>
      <c r="F41" s="268" t="s">
        <v>289</v>
      </c>
      <c r="G41" s="268" t="s">
        <v>120</v>
      </c>
      <c r="H41" s="45">
        <f>SUM(H42:H44)</f>
        <v>0</v>
      </c>
      <c r="I41" s="45">
        <f>SUM(I42:I44)</f>
        <v>0</v>
      </c>
      <c r="J41" s="45">
        <f>SUM(J42:J44)</f>
        <v>0</v>
      </c>
      <c r="K41" s="45">
        <f t="shared" si="1"/>
        <v>0</v>
      </c>
      <c r="L41" s="274" t="s">
        <v>304</v>
      </c>
    </row>
    <row r="42" spans="1:12" ht="15.75">
      <c r="A42" s="264"/>
      <c r="B42" s="94" t="s">
        <v>127</v>
      </c>
      <c r="C42" s="272"/>
      <c r="D42" s="269"/>
      <c r="E42" s="269"/>
      <c r="F42" s="269"/>
      <c r="G42" s="269"/>
      <c r="H42" s="95">
        <v>0</v>
      </c>
      <c r="I42" s="95">
        <v>0</v>
      </c>
      <c r="J42" s="96">
        <v>0</v>
      </c>
      <c r="K42" s="95">
        <f t="shared" si="1"/>
        <v>0</v>
      </c>
      <c r="L42" s="272"/>
    </row>
    <row r="43" spans="1:12" ht="15.75">
      <c r="A43" s="264"/>
      <c r="B43" s="94" t="s">
        <v>128</v>
      </c>
      <c r="C43" s="272"/>
      <c r="D43" s="269"/>
      <c r="E43" s="269"/>
      <c r="F43" s="269"/>
      <c r="G43" s="269"/>
      <c r="H43" s="95">
        <v>0</v>
      </c>
      <c r="I43" s="95">
        <v>0</v>
      </c>
      <c r="J43" s="144">
        <v>0</v>
      </c>
      <c r="K43" s="95">
        <f t="shared" si="1"/>
        <v>0</v>
      </c>
      <c r="L43" s="272"/>
    </row>
    <row r="44" spans="1:12" ht="31.5">
      <c r="A44" s="264"/>
      <c r="B44" s="94" t="s">
        <v>129</v>
      </c>
      <c r="C44" s="273"/>
      <c r="D44" s="270"/>
      <c r="E44" s="270"/>
      <c r="F44" s="270"/>
      <c r="G44" s="270"/>
      <c r="H44" s="95">
        <v>0</v>
      </c>
      <c r="I44" s="95">
        <v>0</v>
      </c>
      <c r="J44" s="96">
        <v>0</v>
      </c>
      <c r="K44" s="95">
        <f t="shared" si="1"/>
        <v>0</v>
      </c>
      <c r="L44" s="272"/>
    </row>
    <row r="45" spans="1:12" ht="15.75">
      <c r="A45" s="263"/>
      <c r="B45" s="84"/>
      <c r="C45" s="292" t="s">
        <v>36</v>
      </c>
      <c r="D45" s="293"/>
      <c r="E45" s="293"/>
      <c r="F45" s="293"/>
      <c r="G45" s="294"/>
      <c r="H45" s="211">
        <f>H41</f>
        <v>0</v>
      </c>
      <c r="I45" s="211">
        <f>I41</f>
        <v>0</v>
      </c>
      <c r="J45" s="211">
        <f>J41</f>
        <v>0</v>
      </c>
      <c r="K45" s="211">
        <f t="shared" si="1"/>
        <v>0</v>
      </c>
      <c r="L45" s="273"/>
    </row>
    <row r="46" spans="1:12" ht="110.25">
      <c r="A46" s="262">
        <v>12</v>
      </c>
      <c r="B46" s="83" t="s">
        <v>306</v>
      </c>
      <c r="C46" s="268" t="s">
        <v>123</v>
      </c>
      <c r="D46" s="268" t="s">
        <v>30</v>
      </c>
      <c r="E46" s="268" t="s">
        <v>31</v>
      </c>
      <c r="F46" s="295" t="s">
        <v>305</v>
      </c>
      <c r="G46" s="268" t="s">
        <v>120</v>
      </c>
      <c r="H46" s="45">
        <v>0</v>
      </c>
      <c r="I46" s="45">
        <v>0</v>
      </c>
      <c r="J46" s="45">
        <v>0</v>
      </c>
      <c r="K46" s="45">
        <f>SUM(H46:J46)</f>
        <v>0</v>
      </c>
      <c r="L46" s="93"/>
    </row>
    <row r="47" spans="1:12" ht="15.75">
      <c r="A47" s="264"/>
      <c r="B47" s="94" t="s">
        <v>307</v>
      </c>
      <c r="C47" s="269"/>
      <c r="D47" s="269"/>
      <c r="E47" s="269"/>
      <c r="F47" s="296"/>
      <c r="G47" s="269"/>
      <c r="H47" s="95">
        <v>0</v>
      </c>
      <c r="I47" s="95">
        <v>0</v>
      </c>
      <c r="J47" s="95">
        <v>0</v>
      </c>
      <c r="K47" s="95">
        <f>SUM(H47:J47)</f>
        <v>0</v>
      </c>
      <c r="L47" s="93"/>
    </row>
    <row r="48" spans="1:12" ht="31.5">
      <c r="A48" s="264"/>
      <c r="B48" s="94" t="s">
        <v>129</v>
      </c>
      <c r="C48" s="270"/>
      <c r="D48" s="270"/>
      <c r="E48" s="270"/>
      <c r="F48" s="297"/>
      <c r="G48" s="270"/>
      <c r="H48" s="95">
        <v>0</v>
      </c>
      <c r="I48" s="95">
        <v>0</v>
      </c>
      <c r="J48" s="95">
        <v>0</v>
      </c>
      <c r="K48" s="95">
        <f>SUM(H48:J48)</f>
        <v>0</v>
      </c>
      <c r="L48" s="93"/>
    </row>
    <row r="49" spans="1:12" ht="15.75">
      <c r="A49" s="263"/>
      <c r="B49" s="83"/>
      <c r="C49" s="292" t="s">
        <v>41</v>
      </c>
      <c r="D49" s="293"/>
      <c r="E49" s="293"/>
      <c r="F49" s="293"/>
      <c r="G49" s="294"/>
      <c r="H49" s="211">
        <f>H46</f>
        <v>0</v>
      </c>
      <c r="I49" s="211">
        <f>I46</f>
        <v>0</v>
      </c>
      <c r="J49" s="211">
        <f>J46</f>
        <v>0</v>
      </c>
      <c r="K49" s="211">
        <f>SUM(H49:J49)</f>
        <v>0</v>
      </c>
      <c r="L49" s="93"/>
    </row>
    <row r="50" spans="1:12" ht="15.75">
      <c r="A50" s="90">
        <v>13</v>
      </c>
      <c r="B50" s="18" t="s">
        <v>142</v>
      </c>
      <c r="C50" s="39" t="s">
        <v>23</v>
      </c>
      <c r="D50" s="89" t="s">
        <v>23</v>
      </c>
      <c r="E50" s="89" t="s">
        <v>23</v>
      </c>
      <c r="F50" s="89" t="s">
        <v>23</v>
      </c>
      <c r="G50" s="89" t="s">
        <v>23</v>
      </c>
      <c r="H50" s="97">
        <f>H16</f>
        <v>117232.533</v>
      </c>
      <c r="I50" s="97">
        <f>I16</f>
        <v>68426.465</v>
      </c>
      <c r="J50" s="97">
        <f>J16</f>
        <v>68426.465</v>
      </c>
      <c r="K50" s="98">
        <f t="shared" si="0"/>
        <v>254085.463</v>
      </c>
      <c r="L50" s="52" t="s">
        <v>23</v>
      </c>
    </row>
    <row r="51" spans="1:12" ht="31.5">
      <c r="A51" s="60">
        <f>A50+1</f>
        <v>14</v>
      </c>
      <c r="B51" s="49" t="s">
        <v>143</v>
      </c>
      <c r="C51" s="40" t="s">
        <v>123</v>
      </c>
      <c r="D51" s="54" t="s">
        <v>23</v>
      </c>
      <c r="E51" s="54" t="s">
        <v>23</v>
      </c>
      <c r="F51" s="54" t="s">
        <v>23</v>
      </c>
      <c r="G51" s="54" t="s">
        <v>23</v>
      </c>
      <c r="H51" s="45">
        <f>H50</f>
        <v>117232.533</v>
      </c>
      <c r="I51" s="45">
        <f>I50</f>
        <v>68426.465</v>
      </c>
      <c r="J51" s="45">
        <f>J50</f>
        <v>68426.465</v>
      </c>
      <c r="K51" s="45">
        <f t="shared" si="0"/>
        <v>254085.463</v>
      </c>
      <c r="L51" s="40" t="s">
        <v>23</v>
      </c>
    </row>
    <row r="52" spans="2:12" ht="15.75">
      <c r="B52" s="12"/>
      <c r="C52" s="9"/>
      <c r="D52" s="22"/>
      <c r="E52" s="22"/>
      <c r="F52" s="22"/>
      <c r="G52" s="22"/>
      <c r="H52" s="32"/>
      <c r="I52" s="32"/>
      <c r="J52" s="32"/>
      <c r="K52" s="32"/>
      <c r="L52" s="9"/>
    </row>
    <row r="53" spans="2:12" ht="15.75">
      <c r="B53" s="3"/>
      <c r="C53" s="3"/>
      <c r="D53" s="25"/>
      <c r="E53" s="24"/>
      <c r="F53" s="24"/>
      <c r="G53" s="24"/>
      <c r="H53" s="33"/>
      <c r="I53" s="33"/>
      <c r="J53" s="33"/>
      <c r="K53" s="32"/>
      <c r="L53" s="9"/>
    </row>
    <row r="54" spans="2:12" ht="18.75">
      <c r="B54" s="5"/>
      <c r="C54" s="8"/>
      <c r="D54" s="26"/>
      <c r="E54" s="26"/>
      <c r="F54" s="26"/>
      <c r="G54" s="76"/>
      <c r="H54" s="135"/>
      <c r="I54" s="135"/>
      <c r="J54" s="69"/>
      <c r="K54" s="32"/>
      <c r="L54" s="9"/>
    </row>
    <row r="55" spans="2:12" ht="18.75">
      <c r="B55" s="218"/>
      <c r="C55" s="218"/>
      <c r="D55" s="218"/>
      <c r="E55" s="24"/>
      <c r="F55" s="24"/>
      <c r="G55" s="77"/>
      <c r="H55" s="72"/>
      <c r="I55" s="72"/>
      <c r="J55" s="72"/>
      <c r="K55" s="31"/>
      <c r="L55" s="4"/>
    </row>
    <row r="56" spans="2:12" ht="18.75">
      <c r="B56" s="218"/>
      <c r="C56" s="218"/>
      <c r="D56" s="218"/>
      <c r="E56" s="24"/>
      <c r="F56" s="24"/>
      <c r="G56" s="77"/>
      <c r="H56" s="72"/>
      <c r="I56" s="70"/>
      <c r="J56" s="33"/>
      <c r="K56" s="31"/>
      <c r="L56" s="4"/>
    </row>
    <row r="57" spans="2:12" ht="18.75">
      <c r="B57" s="218"/>
      <c r="C57" s="218"/>
      <c r="D57" s="218"/>
      <c r="E57" s="24"/>
      <c r="F57" s="24"/>
      <c r="G57" s="77"/>
      <c r="H57" s="301"/>
      <c r="I57" s="301"/>
      <c r="J57" s="33"/>
      <c r="K57" s="31"/>
      <c r="L57" s="4"/>
    </row>
    <row r="58" spans="2:12" ht="18.75">
      <c r="B58" s="4"/>
      <c r="C58" s="4"/>
      <c r="D58" s="19"/>
      <c r="E58" s="19"/>
      <c r="F58" s="19"/>
      <c r="G58" s="78"/>
      <c r="H58" s="74"/>
      <c r="I58" s="74"/>
      <c r="J58" s="31"/>
      <c r="K58" s="31"/>
      <c r="L58" s="4"/>
    </row>
    <row r="59" spans="2:12" ht="15.75">
      <c r="B59" s="4"/>
      <c r="C59" s="4"/>
      <c r="D59" s="19"/>
      <c r="E59" s="19"/>
      <c r="F59" s="19"/>
      <c r="G59" s="19"/>
      <c r="H59" s="31"/>
      <c r="I59" s="31"/>
      <c r="J59" s="31"/>
      <c r="K59" s="31"/>
      <c r="L59" s="4"/>
    </row>
    <row r="60" spans="2:12" ht="15.75">
      <c r="B60" s="4"/>
      <c r="C60" s="4"/>
      <c r="D60" s="19"/>
      <c r="E60" s="19"/>
      <c r="F60" s="19"/>
      <c r="G60" s="19"/>
      <c r="H60" s="31"/>
      <c r="I60" s="31"/>
      <c r="J60" s="31"/>
      <c r="K60" s="31"/>
      <c r="L60" s="4"/>
    </row>
    <row r="61" spans="2:12" ht="15.75">
      <c r="B61" s="4"/>
      <c r="C61" s="4"/>
      <c r="D61" s="19"/>
      <c r="E61" s="19"/>
      <c r="F61" s="19"/>
      <c r="G61" s="19"/>
      <c r="H61" s="31"/>
      <c r="I61" s="31"/>
      <c r="J61" s="31"/>
      <c r="K61" s="31"/>
      <c r="L61" s="4"/>
    </row>
    <row r="62" spans="2:12" ht="15.75">
      <c r="B62" s="4"/>
      <c r="C62" s="4"/>
      <c r="D62" s="19"/>
      <c r="E62" s="19"/>
      <c r="F62" s="19"/>
      <c r="G62" s="19"/>
      <c r="H62" s="31"/>
      <c r="I62" s="31"/>
      <c r="J62" s="31"/>
      <c r="K62" s="31"/>
      <c r="L62" s="4"/>
    </row>
    <row r="63" spans="2:12" ht="15.75">
      <c r="B63" s="4"/>
      <c r="C63" s="4"/>
      <c r="D63" s="19"/>
      <c r="E63" s="19"/>
      <c r="F63" s="19"/>
      <c r="G63" s="19"/>
      <c r="H63" s="31"/>
      <c r="I63" s="31"/>
      <c r="J63" s="31"/>
      <c r="K63" s="31"/>
      <c r="L63" s="4"/>
    </row>
    <row r="64" spans="2:12" ht="15.75">
      <c r="B64" s="4"/>
      <c r="C64" s="4"/>
      <c r="D64" s="19"/>
      <c r="E64" s="19"/>
      <c r="F64" s="19"/>
      <c r="G64" s="19"/>
      <c r="H64" s="31"/>
      <c r="I64" s="31"/>
      <c r="J64" s="31"/>
      <c r="K64" s="31"/>
      <c r="L64" s="4"/>
    </row>
    <row r="65" spans="2:12" ht="15.75">
      <c r="B65" s="4"/>
      <c r="C65" s="4"/>
      <c r="D65" s="19"/>
      <c r="E65" s="19"/>
      <c r="F65" s="19"/>
      <c r="G65" s="19"/>
      <c r="H65" s="31"/>
      <c r="I65" s="31"/>
      <c r="J65" s="31"/>
      <c r="K65" s="31"/>
      <c r="L65" s="4"/>
    </row>
    <row r="66" spans="2:12" ht="15.75">
      <c r="B66" s="4"/>
      <c r="C66" s="4"/>
      <c r="D66" s="19"/>
      <c r="E66" s="19"/>
      <c r="F66" s="19"/>
      <c r="G66" s="19"/>
      <c r="H66" s="68"/>
      <c r="I66" s="31"/>
      <c r="J66" s="31"/>
      <c r="K66" s="31"/>
      <c r="L66" s="4"/>
    </row>
    <row r="67" spans="2:12" ht="15.75">
      <c r="B67" s="4"/>
      <c r="C67" s="4"/>
      <c r="D67" s="19"/>
      <c r="E67" s="19"/>
      <c r="F67" s="19"/>
      <c r="G67" s="19"/>
      <c r="H67" s="31"/>
      <c r="I67" s="31"/>
      <c r="J67" s="31"/>
      <c r="K67" s="31"/>
      <c r="L67" s="4"/>
    </row>
    <row r="68" spans="2:12" ht="15.75">
      <c r="B68" s="4"/>
      <c r="C68" s="4"/>
      <c r="D68" s="19"/>
      <c r="E68" s="19"/>
      <c r="F68" s="19"/>
      <c r="G68" s="19"/>
      <c r="H68" s="31"/>
      <c r="I68" s="31"/>
      <c r="J68" s="31"/>
      <c r="K68" s="31"/>
      <c r="L68" s="4"/>
    </row>
    <row r="69" spans="2:12" ht="15.75">
      <c r="B69" s="4"/>
      <c r="C69" s="4"/>
      <c r="D69" s="19"/>
      <c r="E69" s="19"/>
      <c r="F69" s="19"/>
      <c r="G69" s="19"/>
      <c r="H69" s="68"/>
      <c r="I69" s="31"/>
      <c r="J69" s="31"/>
      <c r="K69" s="31"/>
      <c r="L69" s="4"/>
    </row>
    <row r="70" spans="2:12" ht="15.75">
      <c r="B70" s="4"/>
      <c r="C70" s="4"/>
      <c r="D70" s="19"/>
      <c r="E70" s="19"/>
      <c r="F70" s="19"/>
      <c r="G70" s="19"/>
      <c r="H70" s="68"/>
      <c r="I70" s="31"/>
      <c r="J70" s="31"/>
      <c r="K70" s="31"/>
      <c r="L70" s="4"/>
    </row>
    <row r="71" spans="2:12" ht="15.75">
      <c r="B71" s="4"/>
      <c r="C71" s="4"/>
      <c r="D71" s="19"/>
      <c r="E71" s="19"/>
      <c r="F71" s="19"/>
      <c r="G71" s="19"/>
      <c r="H71" s="68"/>
      <c r="I71" s="31"/>
      <c r="J71" s="31"/>
      <c r="K71" s="31"/>
      <c r="L71" s="4"/>
    </row>
    <row r="72" spans="2:12" ht="15.75">
      <c r="B72" s="4"/>
      <c r="C72" s="4"/>
      <c r="D72" s="19"/>
      <c r="E72" s="19"/>
      <c r="F72" s="19"/>
      <c r="G72" s="19"/>
      <c r="H72" s="31"/>
      <c r="I72" s="31"/>
      <c r="J72" s="31"/>
      <c r="K72" s="31"/>
      <c r="L72" s="4"/>
    </row>
    <row r="73" spans="2:12" ht="15.75">
      <c r="B73" s="4"/>
      <c r="C73" s="4"/>
      <c r="D73" s="19"/>
      <c r="E73" s="19"/>
      <c r="F73" s="19"/>
      <c r="G73" s="19"/>
      <c r="H73" s="31"/>
      <c r="I73" s="31"/>
      <c r="J73" s="31"/>
      <c r="K73" s="31"/>
      <c r="L73" s="4"/>
    </row>
    <row r="74" spans="2:12" ht="15.75">
      <c r="B74" s="4"/>
      <c r="C74" s="4"/>
      <c r="D74" s="19"/>
      <c r="E74" s="19"/>
      <c r="F74" s="19"/>
      <c r="G74" s="19"/>
      <c r="H74" s="31"/>
      <c r="I74" s="31"/>
      <c r="J74" s="31"/>
      <c r="K74" s="31"/>
      <c r="L74" s="4"/>
    </row>
    <row r="75" spans="2:12" ht="15.75">
      <c r="B75" s="4"/>
      <c r="C75" s="4"/>
      <c r="D75" s="19"/>
      <c r="E75" s="19"/>
      <c r="F75" s="19"/>
      <c r="G75" s="19"/>
      <c r="H75" s="31"/>
      <c r="I75" s="31"/>
      <c r="J75" s="31"/>
      <c r="K75" s="31"/>
      <c r="L75" s="4"/>
    </row>
    <row r="76" spans="2:12" ht="15.75">
      <c r="B76" s="4"/>
      <c r="C76" s="4"/>
      <c r="D76" s="19"/>
      <c r="E76" s="19"/>
      <c r="F76" s="19"/>
      <c r="G76" s="19"/>
      <c r="H76" s="31"/>
      <c r="I76" s="31"/>
      <c r="J76" s="31"/>
      <c r="K76" s="31"/>
      <c r="L76" s="4"/>
    </row>
    <row r="77" spans="2:12" ht="15.75">
      <c r="B77" s="4"/>
      <c r="C77" s="4"/>
      <c r="D77" s="19"/>
      <c r="E77" s="19"/>
      <c r="F77" s="19"/>
      <c r="G77" s="19"/>
      <c r="H77" s="31"/>
      <c r="I77" s="31"/>
      <c r="J77" s="31"/>
      <c r="K77" s="31"/>
      <c r="L77" s="4"/>
    </row>
    <row r="78" spans="2:12" ht="15.75">
      <c r="B78" s="4"/>
      <c r="C78" s="4"/>
      <c r="D78" s="19"/>
      <c r="E78" s="19"/>
      <c r="F78" s="19"/>
      <c r="G78" s="19"/>
      <c r="H78" s="31"/>
      <c r="I78" s="31"/>
      <c r="J78" s="31"/>
      <c r="K78" s="31"/>
      <c r="L78" s="4"/>
    </row>
    <row r="79" spans="2:12" ht="15.75">
      <c r="B79" s="4"/>
      <c r="C79" s="4"/>
      <c r="D79" s="19"/>
      <c r="E79" s="19"/>
      <c r="F79" s="19"/>
      <c r="G79" s="19"/>
      <c r="H79" s="31"/>
      <c r="I79" s="31"/>
      <c r="J79" s="31"/>
      <c r="K79" s="31"/>
      <c r="L79" s="4"/>
    </row>
    <row r="80" spans="2:12" ht="15.75">
      <c r="B80" s="4"/>
      <c r="C80" s="4"/>
      <c r="D80" s="19"/>
      <c r="E80" s="19"/>
      <c r="F80" s="19"/>
      <c r="G80" s="19"/>
      <c r="H80" s="31"/>
      <c r="I80" s="31"/>
      <c r="J80" s="31"/>
      <c r="K80" s="31"/>
      <c r="L80" s="4"/>
    </row>
    <row r="81" spans="2:12" ht="15.75">
      <c r="B81" s="4"/>
      <c r="C81" s="4"/>
      <c r="D81" s="19"/>
      <c r="E81" s="19"/>
      <c r="F81" s="19"/>
      <c r="G81" s="19"/>
      <c r="H81" s="31"/>
      <c r="I81" s="31"/>
      <c r="J81" s="31"/>
      <c r="K81" s="31"/>
      <c r="L81" s="4"/>
    </row>
    <row r="82" spans="2:12" ht="15.75">
      <c r="B82" s="4"/>
      <c r="C82" s="4"/>
      <c r="D82" s="19"/>
      <c r="E82" s="19"/>
      <c r="F82" s="19"/>
      <c r="G82" s="19"/>
      <c r="H82" s="31"/>
      <c r="I82" s="31"/>
      <c r="J82" s="31"/>
      <c r="K82" s="31"/>
      <c r="L82" s="4"/>
    </row>
    <row r="83" spans="2:12" ht="15.75">
      <c r="B83" s="4"/>
      <c r="C83" s="4"/>
      <c r="D83" s="19"/>
      <c r="E83" s="19"/>
      <c r="F83" s="19"/>
      <c r="G83" s="19"/>
      <c r="H83" s="31"/>
      <c r="I83" s="31"/>
      <c r="J83" s="31"/>
      <c r="K83" s="31"/>
      <c r="L83" s="4"/>
    </row>
    <row r="84" spans="2:12" ht="15.75">
      <c r="B84" s="4"/>
      <c r="C84" s="4"/>
      <c r="D84" s="19"/>
      <c r="E84" s="19"/>
      <c r="F84" s="19"/>
      <c r="G84" s="19"/>
      <c r="H84" s="31"/>
      <c r="I84" s="31"/>
      <c r="J84" s="31"/>
      <c r="K84" s="31"/>
      <c r="L84" s="4"/>
    </row>
    <row r="85" spans="2:12" ht="15.75">
      <c r="B85" s="4"/>
      <c r="C85" s="4"/>
      <c r="D85" s="19"/>
      <c r="E85" s="19"/>
      <c r="F85" s="19"/>
      <c r="G85" s="19"/>
      <c r="H85" s="31"/>
      <c r="I85" s="31"/>
      <c r="J85" s="31"/>
      <c r="K85" s="31"/>
      <c r="L85" s="4"/>
    </row>
    <row r="86" spans="2:12" ht="15.75">
      <c r="B86" s="4"/>
      <c r="C86" s="4"/>
      <c r="D86" s="19"/>
      <c r="E86" s="19"/>
      <c r="F86" s="19"/>
      <c r="G86" s="19"/>
      <c r="H86" s="31"/>
      <c r="I86" s="31"/>
      <c r="J86" s="31"/>
      <c r="K86" s="31"/>
      <c r="L86" s="4"/>
    </row>
    <row r="87" spans="2:12" ht="15.75">
      <c r="B87" s="4"/>
      <c r="C87" s="4"/>
      <c r="D87" s="19"/>
      <c r="E87" s="19"/>
      <c r="F87" s="19"/>
      <c r="G87" s="19"/>
      <c r="H87" s="31"/>
      <c r="I87" s="31"/>
      <c r="J87" s="31"/>
      <c r="K87" s="31"/>
      <c r="L87" s="4"/>
    </row>
    <row r="88" spans="2:12" ht="15.75">
      <c r="B88" s="4"/>
      <c r="C88" s="4"/>
      <c r="D88" s="19"/>
      <c r="E88" s="19"/>
      <c r="F88" s="19"/>
      <c r="G88" s="19"/>
      <c r="H88" s="31"/>
      <c r="I88" s="31"/>
      <c r="J88" s="31"/>
      <c r="K88" s="31"/>
      <c r="L88" s="4"/>
    </row>
    <row r="89" spans="2:12" ht="15.75">
      <c r="B89" s="4"/>
      <c r="C89" s="4"/>
      <c r="D89" s="19"/>
      <c r="E89" s="19"/>
      <c r="F89" s="19"/>
      <c r="G89" s="19"/>
      <c r="H89" s="31"/>
      <c r="I89" s="31"/>
      <c r="J89" s="31"/>
      <c r="K89" s="31"/>
      <c r="L89" s="4"/>
    </row>
    <row r="90" spans="2:12" ht="15.75">
      <c r="B90" s="4"/>
      <c r="C90" s="4"/>
      <c r="D90" s="19"/>
      <c r="E90" s="19"/>
      <c r="F90" s="19"/>
      <c r="G90" s="19"/>
      <c r="H90" s="31"/>
      <c r="I90" s="31"/>
      <c r="J90" s="31"/>
      <c r="K90" s="31"/>
      <c r="L90" s="4"/>
    </row>
    <row r="91" spans="2:12" ht="15.75">
      <c r="B91" s="4"/>
      <c r="C91" s="4"/>
      <c r="D91" s="19"/>
      <c r="E91" s="19"/>
      <c r="F91" s="19"/>
      <c r="G91" s="19"/>
      <c r="H91" s="31"/>
      <c r="I91" s="31"/>
      <c r="J91" s="31"/>
      <c r="K91" s="31"/>
      <c r="L91" s="4"/>
    </row>
    <row r="92" spans="2:12" ht="15.75">
      <c r="B92" s="4"/>
      <c r="C92" s="4"/>
      <c r="D92" s="19"/>
      <c r="E92" s="19"/>
      <c r="F92" s="19"/>
      <c r="G92" s="19"/>
      <c r="H92" s="31"/>
      <c r="I92" s="31"/>
      <c r="J92" s="31"/>
      <c r="K92" s="31"/>
      <c r="L92" s="4"/>
    </row>
    <row r="93" spans="2:12" ht="15.75">
      <c r="B93" s="4"/>
      <c r="C93" s="4"/>
      <c r="D93" s="19"/>
      <c r="E93" s="19"/>
      <c r="F93" s="19"/>
      <c r="G93" s="19"/>
      <c r="H93" s="31"/>
      <c r="I93" s="31"/>
      <c r="J93" s="31"/>
      <c r="K93" s="31"/>
      <c r="L93" s="4"/>
    </row>
    <row r="94" spans="2:12" ht="15.75">
      <c r="B94" s="4"/>
      <c r="C94" s="4"/>
      <c r="D94" s="19"/>
      <c r="E94" s="19"/>
      <c r="F94" s="19"/>
      <c r="G94" s="19"/>
      <c r="H94" s="31"/>
      <c r="I94" s="31"/>
      <c r="J94" s="31"/>
      <c r="K94" s="31"/>
      <c r="L94" s="4"/>
    </row>
    <row r="95" spans="2:12" ht="15.75">
      <c r="B95" s="4"/>
      <c r="C95" s="4"/>
      <c r="D95" s="19"/>
      <c r="E95" s="19"/>
      <c r="F95" s="19"/>
      <c r="G95" s="19"/>
      <c r="H95" s="31"/>
      <c r="I95" s="31"/>
      <c r="J95" s="31"/>
      <c r="K95" s="31"/>
      <c r="L95" s="4"/>
    </row>
    <row r="96" spans="2:12" ht="15.75">
      <c r="B96" s="4"/>
      <c r="C96" s="4"/>
      <c r="D96" s="19"/>
      <c r="E96" s="19"/>
      <c r="F96" s="19"/>
      <c r="G96" s="19"/>
      <c r="H96" s="31"/>
      <c r="I96" s="31"/>
      <c r="J96" s="31"/>
      <c r="K96" s="31"/>
      <c r="L96" s="4"/>
    </row>
    <row r="97" spans="2:12" ht="15.75">
      <c r="B97" s="4"/>
      <c r="C97" s="4"/>
      <c r="D97" s="19"/>
      <c r="E97" s="19"/>
      <c r="F97" s="19"/>
      <c r="G97" s="19"/>
      <c r="H97" s="31"/>
      <c r="I97" s="31"/>
      <c r="J97" s="31"/>
      <c r="K97" s="31"/>
      <c r="L97" s="4"/>
    </row>
    <row r="98" spans="2:12" ht="15.75">
      <c r="B98" s="4"/>
      <c r="C98" s="4"/>
      <c r="D98" s="19"/>
      <c r="E98" s="19"/>
      <c r="F98" s="19"/>
      <c r="G98" s="19"/>
      <c r="H98" s="31"/>
      <c r="I98" s="31"/>
      <c r="J98" s="31"/>
      <c r="K98" s="31"/>
      <c r="L98" s="4"/>
    </row>
    <row r="99" spans="2:12" ht="15.75">
      <c r="B99" s="4"/>
      <c r="C99" s="4"/>
      <c r="D99" s="19"/>
      <c r="E99" s="19"/>
      <c r="F99" s="19"/>
      <c r="G99" s="19"/>
      <c r="H99" s="31"/>
      <c r="I99" s="31"/>
      <c r="J99" s="31"/>
      <c r="K99" s="31"/>
      <c r="L99" s="4"/>
    </row>
    <row r="100" spans="2:12" ht="15.75">
      <c r="B100" s="4"/>
      <c r="C100" s="4"/>
      <c r="D100" s="19"/>
      <c r="E100" s="19"/>
      <c r="F100" s="19"/>
      <c r="G100" s="19"/>
      <c r="H100" s="31"/>
      <c r="I100" s="31"/>
      <c r="J100" s="31"/>
      <c r="K100" s="31"/>
      <c r="L100" s="4"/>
    </row>
    <row r="101" spans="2:12" ht="15.75">
      <c r="B101" s="4"/>
      <c r="C101" s="4"/>
      <c r="D101" s="19"/>
      <c r="E101" s="19"/>
      <c r="F101" s="19"/>
      <c r="G101" s="19"/>
      <c r="H101" s="31"/>
      <c r="I101" s="31"/>
      <c r="J101" s="31"/>
      <c r="K101" s="31"/>
      <c r="L101" s="4"/>
    </row>
    <row r="102" spans="2:12" ht="15.75">
      <c r="B102" s="4"/>
      <c r="C102" s="4"/>
      <c r="D102" s="19"/>
      <c r="E102" s="19"/>
      <c r="F102" s="19"/>
      <c r="G102" s="19"/>
      <c r="H102" s="31"/>
      <c r="I102" s="31"/>
      <c r="J102" s="31"/>
      <c r="K102" s="31"/>
      <c r="L102" s="4"/>
    </row>
    <row r="103" spans="2:12" ht="15.75">
      <c r="B103" s="4"/>
      <c r="C103" s="4"/>
      <c r="D103" s="19"/>
      <c r="E103" s="19"/>
      <c r="F103" s="19"/>
      <c r="G103" s="19"/>
      <c r="H103" s="31"/>
      <c r="I103" s="31"/>
      <c r="J103" s="31"/>
      <c r="K103" s="31"/>
      <c r="L103" s="4"/>
    </row>
    <row r="104" spans="2:12" ht="15.75">
      <c r="B104" s="4"/>
      <c r="C104" s="4"/>
      <c r="D104" s="19"/>
      <c r="E104" s="19"/>
      <c r="F104" s="19"/>
      <c r="G104" s="19"/>
      <c r="H104" s="31"/>
      <c r="I104" s="31"/>
      <c r="J104" s="31"/>
      <c r="K104" s="31"/>
      <c r="L104" s="4"/>
    </row>
    <row r="105" spans="2:12" ht="15.75">
      <c r="B105" s="4"/>
      <c r="C105" s="4"/>
      <c r="D105" s="19"/>
      <c r="E105" s="19"/>
      <c r="F105" s="19"/>
      <c r="G105" s="19"/>
      <c r="H105" s="31"/>
      <c r="I105" s="31"/>
      <c r="J105" s="31"/>
      <c r="K105" s="31"/>
      <c r="L105" s="4"/>
    </row>
  </sheetData>
  <sheetProtection/>
  <mergeCells count="62">
    <mergeCell ref="N17:Q17"/>
    <mergeCell ref="N18:Q18"/>
    <mergeCell ref="N19:O19"/>
    <mergeCell ref="P19:Q19"/>
    <mergeCell ref="I3:L3"/>
    <mergeCell ref="I4:L4"/>
    <mergeCell ref="I5:J5"/>
    <mergeCell ref="K5:L5"/>
    <mergeCell ref="I9:L9"/>
    <mergeCell ref="I10:L10"/>
    <mergeCell ref="C39:G39"/>
    <mergeCell ref="L36:L39"/>
    <mergeCell ref="K11:L11"/>
    <mergeCell ref="L18:L32"/>
    <mergeCell ref="L14:L15"/>
    <mergeCell ref="C32:G32"/>
    <mergeCell ref="D14:G14"/>
    <mergeCell ref="C30:G30"/>
    <mergeCell ref="C34:G34"/>
    <mergeCell ref="F21:F27"/>
    <mergeCell ref="H57:I57"/>
    <mergeCell ref="C37:G37"/>
    <mergeCell ref="B57:D57"/>
    <mergeCell ref="H14:K14"/>
    <mergeCell ref="B18:B28"/>
    <mergeCell ref="B56:D56"/>
    <mergeCell ref="B55:D55"/>
    <mergeCell ref="C14:C15"/>
    <mergeCell ref="C28:G28"/>
    <mergeCell ref="B33:B34"/>
    <mergeCell ref="B12:L12"/>
    <mergeCell ref="B14:B15"/>
    <mergeCell ref="B31:B32"/>
    <mergeCell ref="C18:C27"/>
    <mergeCell ref="D18:D27"/>
    <mergeCell ref="E18:E27"/>
    <mergeCell ref="F18:F20"/>
    <mergeCell ref="A36:A37"/>
    <mergeCell ref="B36:B37"/>
    <mergeCell ref="A38:A39"/>
    <mergeCell ref="B38:B39"/>
    <mergeCell ref="A14:A15"/>
    <mergeCell ref="A18:A28"/>
    <mergeCell ref="A29:A30"/>
    <mergeCell ref="A31:A32"/>
    <mergeCell ref="B29:B30"/>
    <mergeCell ref="A33:A34"/>
    <mergeCell ref="L41:L45"/>
    <mergeCell ref="C45:G45"/>
    <mergeCell ref="A41:A45"/>
    <mergeCell ref="C41:C44"/>
    <mergeCell ref="D41:D44"/>
    <mergeCell ref="E41:E44"/>
    <mergeCell ref="F41:F44"/>
    <mergeCell ref="G41:G44"/>
    <mergeCell ref="A46:A49"/>
    <mergeCell ref="C49:G49"/>
    <mergeCell ref="C46:C48"/>
    <mergeCell ref="D46:D48"/>
    <mergeCell ref="E46:E48"/>
    <mergeCell ref="F46:F48"/>
    <mergeCell ref="G46:G48"/>
  </mergeCells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zoomScalePageLayoutView="0" workbookViewId="0" topLeftCell="A1">
      <selection activeCell="E1" sqref="E1:K2"/>
    </sheetView>
  </sheetViews>
  <sheetFormatPr defaultColWidth="9.140625" defaultRowHeight="12.75"/>
  <cols>
    <col min="1" max="1" width="9.140625" style="115" customWidth="1"/>
    <col min="2" max="2" width="32.57421875" style="115" customWidth="1"/>
    <col min="3" max="3" width="13.00390625" style="115" customWidth="1"/>
    <col min="4" max="4" width="16.00390625" style="115" customWidth="1"/>
    <col min="5" max="5" width="9.8515625" style="115" customWidth="1"/>
    <col min="6" max="6" width="10.421875" style="115" customWidth="1"/>
    <col min="7" max="7" width="10.00390625" style="115" customWidth="1"/>
    <col min="8" max="11" width="10.140625" style="115" customWidth="1"/>
    <col min="12" max="16384" width="9.140625" style="115" customWidth="1"/>
  </cols>
  <sheetData>
    <row r="1" spans="5:19" ht="15.75" customHeight="1">
      <c r="E1" s="309" t="s">
        <v>190</v>
      </c>
      <c r="F1" s="309"/>
      <c r="G1" s="309"/>
      <c r="H1" s="309"/>
      <c r="I1" s="309"/>
      <c r="J1" s="309"/>
      <c r="K1" s="309"/>
      <c r="L1" s="117"/>
      <c r="O1" s="283"/>
      <c r="P1" s="283"/>
      <c r="Q1" s="283"/>
      <c r="R1" s="283"/>
      <c r="S1" s="283"/>
    </row>
    <row r="2" spans="5:19" ht="92.25" customHeight="1">
      <c r="E2" s="308" t="s">
        <v>171</v>
      </c>
      <c r="F2" s="308"/>
      <c r="G2" s="308"/>
      <c r="H2" s="308"/>
      <c r="I2" s="308"/>
      <c r="J2" s="308"/>
      <c r="K2" s="308"/>
      <c r="L2" s="119"/>
      <c r="M2" s="119"/>
      <c r="O2" s="288"/>
      <c r="P2" s="288"/>
      <c r="Q2" s="288"/>
      <c r="R2" s="288"/>
      <c r="S2" s="288"/>
    </row>
    <row r="3" spans="5:13" ht="12.75" customHeight="1">
      <c r="E3" s="118"/>
      <c r="F3" s="118"/>
      <c r="G3" s="118"/>
      <c r="H3" s="118"/>
      <c r="I3" s="118"/>
      <c r="J3" s="118"/>
      <c r="K3" s="118"/>
      <c r="L3" s="119"/>
      <c r="M3" s="119"/>
    </row>
    <row r="4" spans="1:11" ht="15.75" customHeight="1">
      <c r="A4" s="289" t="s">
        <v>227</v>
      </c>
      <c r="B4" s="289"/>
      <c r="C4" s="289"/>
      <c r="D4" s="289"/>
      <c r="E4" s="289"/>
      <c r="F4" s="289"/>
      <c r="G4" s="289"/>
      <c r="H4" s="289"/>
      <c r="I4" s="163"/>
      <c r="J4" s="163"/>
      <c r="K4" s="163"/>
    </row>
    <row r="5" spans="1:11" ht="15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31.5">
      <c r="A6" s="121" t="s">
        <v>0</v>
      </c>
      <c r="B6" s="121" t="s">
        <v>214</v>
      </c>
      <c r="C6" s="121" t="s">
        <v>194</v>
      </c>
      <c r="D6" s="121" t="s">
        <v>195</v>
      </c>
      <c r="E6" s="2" t="s">
        <v>83</v>
      </c>
      <c r="F6" s="2" t="s">
        <v>84</v>
      </c>
      <c r="G6" s="2" t="s">
        <v>113</v>
      </c>
      <c r="H6" s="2" t="s">
        <v>263</v>
      </c>
      <c r="I6" s="2" t="s">
        <v>299</v>
      </c>
      <c r="J6" s="2" t="s">
        <v>308</v>
      </c>
      <c r="K6" s="2" t="s">
        <v>279</v>
      </c>
    </row>
    <row r="7" spans="1:11" ht="15.7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</row>
    <row r="8" spans="1:11" ht="41.25" customHeight="1">
      <c r="A8" s="121">
        <v>1</v>
      </c>
      <c r="B8" s="307" t="s">
        <v>228</v>
      </c>
      <c r="C8" s="307"/>
      <c r="D8" s="307"/>
      <c r="E8" s="307"/>
      <c r="F8" s="307"/>
      <c r="G8" s="307"/>
      <c r="H8" s="307"/>
      <c r="I8" s="307"/>
      <c r="J8" s="307"/>
      <c r="K8" s="307"/>
    </row>
    <row r="9" spans="1:11" ht="41.25" customHeight="1">
      <c r="A9" s="121">
        <v>2</v>
      </c>
      <c r="B9" s="307" t="s">
        <v>229</v>
      </c>
      <c r="C9" s="307"/>
      <c r="D9" s="307"/>
      <c r="E9" s="307"/>
      <c r="F9" s="307"/>
      <c r="G9" s="307"/>
      <c r="H9" s="307"/>
      <c r="I9" s="307"/>
      <c r="J9" s="307"/>
      <c r="K9" s="307"/>
    </row>
    <row r="10" spans="1:11" ht="110.25">
      <c r="A10" s="121">
        <v>3</v>
      </c>
      <c r="B10" s="121" t="s">
        <v>230</v>
      </c>
      <c r="C10" s="121" t="s">
        <v>201</v>
      </c>
      <c r="D10" s="121" t="s">
        <v>202</v>
      </c>
      <c r="E10" s="185">
        <v>83.9</v>
      </c>
      <c r="F10" s="185">
        <v>83.9</v>
      </c>
      <c r="G10" s="185">
        <v>83.9</v>
      </c>
      <c r="H10" s="185">
        <v>83.9</v>
      </c>
      <c r="I10" s="185">
        <v>83.9</v>
      </c>
      <c r="J10" s="185">
        <v>83.9</v>
      </c>
      <c r="K10" s="185">
        <v>83.9</v>
      </c>
    </row>
    <row r="11" spans="1:11" ht="39.75" customHeight="1">
      <c r="A11" s="121">
        <v>4</v>
      </c>
      <c r="B11" s="307" t="s">
        <v>231</v>
      </c>
      <c r="C11" s="307"/>
      <c r="D11" s="307"/>
      <c r="E11" s="307"/>
      <c r="F11" s="307"/>
      <c r="G11" s="307"/>
      <c r="H11" s="307"/>
      <c r="I11" s="121"/>
      <c r="J11" s="121"/>
      <c r="K11" s="121"/>
    </row>
    <row r="12" spans="1:11" ht="78.75">
      <c r="A12" s="121">
        <v>5</v>
      </c>
      <c r="B12" s="121" t="s">
        <v>232</v>
      </c>
      <c r="C12" s="121" t="s">
        <v>233</v>
      </c>
      <c r="D12" s="121" t="s">
        <v>202</v>
      </c>
      <c r="E12" s="131">
        <v>13175</v>
      </c>
      <c r="F12" s="131">
        <v>13175</v>
      </c>
      <c r="G12" s="131">
        <v>13175</v>
      </c>
      <c r="H12" s="131">
        <v>13175</v>
      </c>
      <c r="I12" s="131">
        <v>13175</v>
      </c>
      <c r="J12" s="131">
        <v>13175</v>
      </c>
      <c r="K12" s="131">
        <v>13175</v>
      </c>
    </row>
    <row r="13" spans="1:11" ht="15.75">
      <c r="A13" s="128"/>
      <c r="B13" s="129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ht="15.75" customHeight="1" hidden="1">
      <c r="A14" s="130" t="s">
        <v>26</v>
      </c>
      <c r="C14" s="117"/>
      <c r="D14" s="130" t="s">
        <v>43</v>
      </c>
      <c r="E14" s="120"/>
      <c r="F14" s="120"/>
      <c r="G14" s="120"/>
      <c r="H14" s="120"/>
      <c r="I14" s="120"/>
      <c r="J14" s="120"/>
      <c r="K14" s="120"/>
    </row>
    <row r="15" spans="1:11" ht="15.75" customHeight="1" hidden="1">
      <c r="A15" s="283"/>
      <c r="B15" s="283"/>
      <c r="C15" s="283"/>
      <c r="D15" s="120"/>
      <c r="E15" s="284"/>
      <c r="F15" s="284"/>
      <c r="G15" s="284"/>
      <c r="H15" s="284"/>
      <c r="I15" s="120"/>
      <c r="J15" s="120"/>
      <c r="K15" s="120"/>
    </row>
    <row r="16" spans="1:11" ht="15.75">
      <c r="A16" s="116"/>
      <c r="B16" s="116"/>
      <c r="C16" s="116"/>
      <c r="D16" s="120"/>
      <c r="E16" s="120"/>
      <c r="F16" s="120"/>
      <c r="G16" s="120"/>
      <c r="H16" s="120"/>
      <c r="I16" s="120"/>
      <c r="J16" s="120"/>
      <c r="K16" s="120"/>
    </row>
    <row r="17" spans="1:11" ht="15.75">
      <c r="A17" s="128"/>
      <c r="B17" s="129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ht="15.75">
      <c r="A18" s="283"/>
      <c r="B18" s="283"/>
      <c r="C18" s="283"/>
      <c r="D18" s="120"/>
      <c r="E18" s="120"/>
      <c r="F18" s="120"/>
      <c r="G18" s="120"/>
      <c r="H18" s="120"/>
      <c r="I18" s="120"/>
      <c r="J18" s="120"/>
      <c r="K18" s="120"/>
    </row>
    <row r="19" spans="1:11" ht="15.75">
      <c r="A19" s="283"/>
      <c r="B19" s="283"/>
      <c r="C19" s="283"/>
      <c r="D19" s="120"/>
      <c r="E19" s="120"/>
      <c r="F19" s="120"/>
      <c r="G19" s="120"/>
      <c r="H19" s="120"/>
      <c r="I19" s="120"/>
      <c r="J19" s="120"/>
      <c r="K19" s="120"/>
    </row>
    <row r="20" spans="1:11" ht="15.75">
      <c r="A20" s="283"/>
      <c r="B20" s="283"/>
      <c r="C20" s="283"/>
      <c r="D20" s="120"/>
      <c r="E20" s="284"/>
      <c r="F20" s="284"/>
      <c r="G20" s="284"/>
      <c r="H20" s="284"/>
      <c r="I20" s="120"/>
      <c r="J20" s="120"/>
      <c r="K20" s="120"/>
    </row>
    <row r="21" spans="1:1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1:11" ht="15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</row>
    <row r="23" spans="1:11" ht="15.7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ht="15.75">
      <c r="A24" s="128"/>
      <c r="B24" s="129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ht="15.75">
      <c r="A25" s="128"/>
      <c r="B25" s="129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ht="15.75">
      <c r="A26" s="128"/>
      <c r="B26" s="129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5.75">
      <c r="A27" s="128"/>
      <c r="B27" s="129"/>
      <c r="C27" s="128"/>
      <c r="D27" s="128"/>
      <c r="E27" s="128"/>
      <c r="F27" s="128"/>
      <c r="G27" s="128"/>
      <c r="H27" s="128"/>
      <c r="I27" s="128"/>
      <c r="J27" s="128"/>
      <c r="K27" s="128"/>
    </row>
  </sheetData>
  <sheetProtection/>
  <mergeCells count="14">
    <mergeCell ref="O1:S1"/>
    <mergeCell ref="O2:S2"/>
    <mergeCell ref="A4:H4"/>
    <mergeCell ref="B8:K8"/>
    <mergeCell ref="E2:K2"/>
    <mergeCell ref="E1:K1"/>
    <mergeCell ref="B9:K9"/>
    <mergeCell ref="A20:C20"/>
    <mergeCell ref="E20:H20"/>
    <mergeCell ref="B11:H11"/>
    <mergeCell ref="A15:C15"/>
    <mergeCell ref="E15:H15"/>
    <mergeCell ref="A18:C18"/>
    <mergeCell ref="A19:C19"/>
  </mergeCells>
  <printOptions/>
  <pageMargins left="1.1811023622047245" right="0.31496062992125984" top="1.1811023622047245" bottom="0.2362204724409449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view="pageBreakPreview" zoomScale="85" zoomScaleSheetLayoutView="85" workbookViewId="0" topLeftCell="A1">
      <selection activeCell="F16" sqref="F16"/>
    </sheetView>
  </sheetViews>
  <sheetFormatPr defaultColWidth="9.140625" defaultRowHeight="12.75" outlineLevelCol="1"/>
  <cols>
    <col min="1" max="1" width="9.140625" style="59" customWidth="1"/>
    <col min="2" max="2" width="51.421875" style="10" customWidth="1"/>
    <col min="3" max="3" width="26.57421875" style="10" customWidth="1"/>
    <col min="4" max="5" width="9.140625" style="27" customWidth="1"/>
    <col min="6" max="6" width="20.57421875" style="27" customWidth="1"/>
    <col min="7" max="7" width="11.00390625" style="27" customWidth="1"/>
    <col min="8" max="8" width="16.140625" style="27" hidden="1" customWidth="1" outlineLevel="1"/>
    <col min="9" max="9" width="16.57421875" style="35" customWidth="1" collapsed="1"/>
    <col min="10" max="12" width="16.57421875" style="35" customWidth="1"/>
    <col min="13" max="13" width="34.8515625" style="10" customWidth="1"/>
    <col min="14" max="16384" width="9.140625" style="10" customWidth="1"/>
  </cols>
  <sheetData>
    <row r="2" ht="15.75">
      <c r="F2" s="202"/>
    </row>
    <row r="3" spans="10:13" ht="23.25">
      <c r="J3" s="304" t="s">
        <v>322</v>
      </c>
      <c r="K3" s="304"/>
      <c r="L3" s="304"/>
      <c r="M3" s="304"/>
    </row>
    <row r="4" spans="10:13" ht="23.25">
      <c r="J4" s="305" t="s">
        <v>321</v>
      </c>
      <c r="K4" s="305"/>
      <c r="L4" s="305"/>
      <c r="M4" s="305"/>
    </row>
    <row r="5" spans="10:13" ht="23.25">
      <c r="J5" s="305" t="s">
        <v>325</v>
      </c>
      <c r="K5" s="305"/>
      <c r="L5" s="305" t="s">
        <v>324</v>
      </c>
      <c r="M5" s="305"/>
    </row>
    <row r="6" spans="10:13" ht="16.5" customHeight="1">
      <c r="J6" s="201"/>
      <c r="K6" s="201"/>
      <c r="L6" s="201"/>
      <c r="M6" s="201"/>
    </row>
    <row r="7" spans="10:13" ht="15.75" customHeight="1">
      <c r="J7" s="201"/>
      <c r="K7" s="201"/>
      <c r="L7" s="201"/>
      <c r="M7" s="201"/>
    </row>
    <row r="9" spans="2:13" ht="23.25">
      <c r="B9" s="4"/>
      <c r="C9" s="4"/>
      <c r="D9" s="19"/>
      <c r="E9" s="19"/>
      <c r="F9" s="19"/>
      <c r="G9" s="19"/>
      <c r="H9" s="19"/>
      <c r="I9" s="61"/>
      <c r="J9" s="306" t="s">
        <v>112</v>
      </c>
      <c r="K9" s="306"/>
      <c r="L9" s="306"/>
      <c r="M9" s="306"/>
    </row>
    <row r="10" spans="2:13" ht="71.25" customHeight="1">
      <c r="B10" s="4"/>
      <c r="C10" s="4"/>
      <c r="D10" s="19"/>
      <c r="E10" s="19"/>
      <c r="F10" s="19"/>
      <c r="G10" s="19"/>
      <c r="H10" s="19"/>
      <c r="I10" s="61"/>
      <c r="J10" s="304" t="s">
        <v>171</v>
      </c>
      <c r="K10" s="304"/>
      <c r="L10" s="304"/>
      <c r="M10" s="304"/>
    </row>
    <row r="11" spans="2:13" ht="15.75">
      <c r="B11" s="4"/>
      <c r="C11" s="4"/>
      <c r="D11" s="19"/>
      <c r="E11" s="19"/>
      <c r="F11" s="19"/>
      <c r="G11" s="19"/>
      <c r="H11" s="19"/>
      <c r="I11" s="61"/>
      <c r="J11" s="61"/>
      <c r="K11" s="61"/>
      <c r="L11" s="61"/>
      <c r="M11" s="61"/>
    </row>
    <row r="12" spans="2:13" ht="15.75">
      <c r="B12" s="300" t="s">
        <v>50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</row>
    <row r="13" spans="2:13" ht="15.75">
      <c r="B13" s="4"/>
      <c r="C13" s="4"/>
      <c r="D13" s="19"/>
      <c r="E13" s="19"/>
      <c r="F13" s="19"/>
      <c r="G13" s="19"/>
      <c r="H13" s="19"/>
      <c r="I13" s="31"/>
      <c r="J13" s="31"/>
      <c r="K13" s="31"/>
      <c r="L13" s="31"/>
      <c r="M13" s="4"/>
    </row>
    <row r="14" spans="1:15" ht="31.5" customHeight="1">
      <c r="A14" s="278" t="s">
        <v>0</v>
      </c>
      <c r="B14" s="217" t="s">
        <v>1</v>
      </c>
      <c r="C14" s="217" t="s">
        <v>2</v>
      </c>
      <c r="D14" s="317" t="s">
        <v>3</v>
      </c>
      <c r="E14" s="317"/>
      <c r="F14" s="317"/>
      <c r="G14" s="317"/>
      <c r="H14" s="86"/>
      <c r="I14" s="318" t="s">
        <v>138</v>
      </c>
      <c r="J14" s="318"/>
      <c r="K14" s="318"/>
      <c r="L14" s="319"/>
      <c r="M14" s="217" t="s">
        <v>13</v>
      </c>
      <c r="N14" s="11"/>
      <c r="O14" s="11"/>
    </row>
    <row r="15" spans="1:13" ht="31.5">
      <c r="A15" s="279"/>
      <c r="B15" s="217"/>
      <c r="C15" s="217"/>
      <c r="D15" s="20" t="s">
        <v>4</v>
      </c>
      <c r="E15" s="20" t="s">
        <v>5</v>
      </c>
      <c r="F15" s="20" t="s">
        <v>6</v>
      </c>
      <c r="G15" s="20" t="s">
        <v>7</v>
      </c>
      <c r="H15" s="2" t="s">
        <v>80</v>
      </c>
      <c r="I15" s="165" t="s">
        <v>299</v>
      </c>
      <c r="J15" s="165" t="s">
        <v>308</v>
      </c>
      <c r="K15" s="165" t="s">
        <v>279</v>
      </c>
      <c r="L15" s="43" t="s">
        <v>311</v>
      </c>
      <c r="M15" s="217"/>
    </row>
    <row r="16" spans="1:13" ht="78.75">
      <c r="A16" s="60">
        <v>1</v>
      </c>
      <c r="B16" s="18" t="s">
        <v>116</v>
      </c>
      <c r="C16" s="36" t="s">
        <v>23</v>
      </c>
      <c r="D16" s="37" t="s">
        <v>23</v>
      </c>
      <c r="E16" s="37" t="s">
        <v>23</v>
      </c>
      <c r="F16" s="37" t="s">
        <v>23</v>
      </c>
      <c r="G16" s="37" t="s">
        <v>23</v>
      </c>
      <c r="H16" s="65">
        <f>H17+H21</f>
        <v>4337.710999999999</v>
      </c>
      <c r="I16" s="65">
        <f>I17+I21</f>
        <v>6748.942000000001</v>
      </c>
      <c r="J16" s="65">
        <f>J17+J21</f>
        <v>6736.142000000001</v>
      </c>
      <c r="K16" s="65">
        <f>K17+K21</f>
        <v>6736.142000000001</v>
      </c>
      <c r="L16" s="65">
        <f aca="true" t="shared" si="0" ref="L16:L27">I16+J16+K16</f>
        <v>20221.226000000002</v>
      </c>
      <c r="M16" s="39" t="s">
        <v>23</v>
      </c>
    </row>
    <row r="17" spans="1:13" s="38" customFormat="1" ht="94.5">
      <c r="A17" s="60">
        <v>2</v>
      </c>
      <c r="B17" s="18" t="s">
        <v>169</v>
      </c>
      <c r="C17" s="36" t="s">
        <v>23</v>
      </c>
      <c r="D17" s="37" t="s">
        <v>23</v>
      </c>
      <c r="E17" s="37" t="s">
        <v>23</v>
      </c>
      <c r="F17" s="37" t="s">
        <v>23</v>
      </c>
      <c r="G17" s="37" t="s">
        <v>23</v>
      </c>
      <c r="H17" s="66">
        <f>H20</f>
        <v>4028.8109999999997</v>
      </c>
      <c r="I17" s="66">
        <f>I20</f>
        <v>6276.642000000001</v>
      </c>
      <c r="J17" s="66">
        <f>J20</f>
        <v>6276.642000000001</v>
      </c>
      <c r="K17" s="66">
        <f>K20</f>
        <v>6276.642000000001</v>
      </c>
      <c r="L17" s="65">
        <f t="shared" si="0"/>
        <v>18829.926000000003</v>
      </c>
      <c r="M17" s="39" t="s">
        <v>23</v>
      </c>
    </row>
    <row r="18" spans="1:13" ht="24.75" customHeight="1">
      <c r="A18" s="60">
        <v>3</v>
      </c>
      <c r="B18" s="311" t="s">
        <v>65</v>
      </c>
      <c r="C18" s="325" t="s">
        <v>52</v>
      </c>
      <c r="D18" s="315" t="s">
        <v>54</v>
      </c>
      <c r="E18" s="315" t="s">
        <v>55</v>
      </c>
      <c r="F18" s="323" t="s">
        <v>174</v>
      </c>
      <c r="G18" s="21" t="s">
        <v>51</v>
      </c>
      <c r="H18" s="45">
        <v>3094.325</v>
      </c>
      <c r="I18" s="45">
        <v>4820.77</v>
      </c>
      <c r="J18" s="45">
        <f>I18</f>
        <v>4820.77</v>
      </c>
      <c r="K18" s="45">
        <f>J18</f>
        <v>4820.77</v>
      </c>
      <c r="L18" s="63">
        <f t="shared" si="0"/>
        <v>14462.310000000001</v>
      </c>
      <c r="M18" s="321" t="s">
        <v>67</v>
      </c>
    </row>
    <row r="19" spans="1:13" ht="24.75" customHeight="1">
      <c r="A19" s="278">
        <v>4</v>
      </c>
      <c r="B19" s="312"/>
      <c r="C19" s="326"/>
      <c r="D19" s="316"/>
      <c r="E19" s="316"/>
      <c r="F19" s="324"/>
      <c r="G19" s="21" t="s">
        <v>82</v>
      </c>
      <c r="H19" s="45">
        <v>934.486</v>
      </c>
      <c r="I19" s="45">
        <v>1455.872</v>
      </c>
      <c r="J19" s="45">
        <f>I19</f>
        <v>1455.872</v>
      </c>
      <c r="K19" s="45">
        <f>J19</f>
        <v>1455.872</v>
      </c>
      <c r="L19" s="63">
        <f t="shared" si="0"/>
        <v>4367.616</v>
      </c>
      <c r="M19" s="321"/>
    </row>
    <row r="20" spans="1:13" ht="15.75">
      <c r="A20" s="279"/>
      <c r="B20" s="313"/>
      <c r="C20" s="314" t="s">
        <v>38</v>
      </c>
      <c r="D20" s="314"/>
      <c r="E20" s="314"/>
      <c r="F20" s="314"/>
      <c r="G20" s="314"/>
      <c r="H20" s="45">
        <f>SUM(H18:H19)</f>
        <v>4028.8109999999997</v>
      </c>
      <c r="I20" s="45">
        <f>I18+I19</f>
        <v>6276.642000000001</v>
      </c>
      <c r="J20" s="45">
        <f>J18+J19</f>
        <v>6276.642000000001</v>
      </c>
      <c r="K20" s="45">
        <f>K18+K19</f>
        <v>6276.642000000001</v>
      </c>
      <c r="L20" s="63">
        <f t="shared" si="0"/>
        <v>18829.926000000003</v>
      </c>
      <c r="M20" s="321"/>
    </row>
    <row r="21" spans="1:13" s="38" customFormat="1" ht="47.25">
      <c r="A21" s="60">
        <v>5</v>
      </c>
      <c r="B21" s="18" t="s">
        <v>170</v>
      </c>
      <c r="C21" s="36" t="s">
        <v>23</v>
      </c>
      <c r="D21" s="37" t="s">
        <v>23</v>
      </c>
      <c r="E21" s="37" t="s">
        <v>23</v>
      </c>
      <c r="F21" s="37" t="s">
        <v>23</v>
      </c>
      <c r="G21" s="37" t="s">
        <v>23</v>
      </c>
      <c r="H21" s="66">
        <v>308.9</v>
      </c>
      <c r="I21" s="66">
        <f>I25</f>
        <v>472.29999999999995</v>
      </c>
      <c r="J21" s="66">
        <f>J25</f>
        <v>459.5</v>
      </c>
      <c r="K21" s="66">
        <f>K25</f>
        <v>459.5</v>
      </c>
      <c r="L21" s="65">
        <f t="shared" si="0"/>
        <v>1391.3</v>
      </c>
      <c r="M21" s="52" t="s">
        <v>23</v>
      </c>
    </row>
    <row r="22" spans="1:13" ht="23.25" customHeight="1">
      <c r="A22" s="278">
        <v>6</v>
      </c>
      <c r="B22" s="322" t="s">
        <v>172</v>
      </c>
      <c r="C22" s="217" t="s">
        <v>52</v>
      </c>
      <c r="D22" s="310" t="s">
        <v>54</v>
      </c>
      <c r="E22" s="310" t="s">
        <v>55</v>
      </c>
      <c r="F22" s="249" t="s">
        <v>173</v>
      </c>
      <c r="G22" s="21" t="s">
        <v>51</v>
      </c>
      <c r="H22" s="45">
        <v>205.221</v>
      </c>
      <c r="I22" s="45">
        <v>321.92</v>
      </c>
      <c r="J22" s="45">
        <v>312.089</v>
      </c>
      <c r="K22" s="45">
        <f>J22</f>
        <v>312.089</v>
      </c>
      <c r="L22" s="63">
        <f>I22+J22+K22</f>
        <v>946.098</v>
      </c>
      <c r="M22" s="261" t="s">
        <v>68</v>
      </c>
    </row>
    <row r="23" spans="1:13" ht="23.25" customHeight="1">
      <c r="A23" s="299"/>
      <c r="B23" s="322"/>
      <c r="C23" s="217"/>
      <c r="D23" s="310"/>
      <c r="E23" s="310"/>
      <c r="F23" s="249"/>
      <c r="G23" s="21" t="s">
        <v>82</v>
      </c>
      <c r="H23" s="45">
        <v>61.978</v>
      </c>
      <c r="I23" s="45">
        <v>97.22</v>
      </c>
      <c r="J23" s="45">
        <v>94.251</v>
      </c>
      <c r="K23" s="45">
        <f>J23</f>
        <v>94.251</v>
      </c>
      <c r="L23" s="63">
        <f t="shared" si="0"/>
        <v>285.722</v>
      </c>
      <c r="M23" s="261"/>
    </row>
    <row r="24" spans="1:13" ht="23.25" customHeight="1">
      <c r="A24" s="299"/>
      <c r="B24" s="322"/>
      <c r="C24" s="217"/>
      <c r="D24" s="310"/>
      <c r="E24" s="310"/>
      <c r="F24" s="247"/>
      <c r="G24" s="21" t="s">
        <v>30</v>
      </c>
      <c r="H24" s="45">
        <v>41.701</v>
      </c>
      <c r="I24" s="45">
        <v>53.16</v>
      </c>
      <c r="J24" s="45">
        <f>I24</f>
        <v>53.16</v>
      </c>
      <c r="K24" s="45">
        <f>J24</f>
        <v>53.16</v>
      </c>
      <c r="L24" s="63">
        <f t="shared" si="0"/>
        <v>159.48</v>
      </c>
      <c r="M24" s="261"/>
    </row>
    <row r="25" spans="1:13" ht="15.75">
      <c r="A25" s="279"/>
      <c r="B25" s="322"/>
      <c r="C25" s="314" t="s">
        <v>35</v>
      </c>
      <c r="D25" s="314"/>
      <c r="E25" s="314"/>
      <c r="F25" s="314"/>
      <c r="G25" s="314"/>
      <c r="H25" s="45">
        <f>SUM(H22:H24)</f>
        <v>308.90000000000003</v>
      </c>
      <c r="I25" s="45">
        <f>I22+I23+I24</f>
        <v>472.29999999999995</v>
      </c>
      <c r="J25" s="45">
        <f>J22+J23+J24</f>
        <v>459.5</v>
      </c>
      <c r="K25" s="45">
        <f>K22+K23+K24</f>
        <v>459.5</v>
      </c>
      <c r="L25" s="63">
        <f t="shared" si="0"/>
        <v>1391.3</v>
      </c>
      <c r="M25" s="261"/>
    </row>
    <row r="26" spans="1:13" ht="15.75">
      <c r="A26" s="90">
        <f>A24+1</f>
        <v>1</v>
      </c>
      <c r="B26" s="18" t="s">
        <v>142</v>
      </c>
      <c r="C26" s="39" t="s">
        <v>23</v>
      </c>
      <c r="D26" s="89" t="s">
        <v>23</v>
      </c>
      <c r="E26" s="89" t="s">
        <v>23</v>
      </c>
      <c r="F26" s="89" t="s">
        <v>23</v>
      </c>
      <c r="G26" s="89" t="s">
        <v>23</v>
      </c>
      <c r="H26" s="97" t="e">
        <f>#REF!</f>
        <v>#REF!</v>
      </c>
      <c r="I26" s="97">
        <f>I27</f>
        <v>6748.942000000001</v>
      </c>
      <c r="J26" s="97">
        <f>J27</f>
        <v>6736.142000000001</v>
      </c>
      <c r="K26" s="97">
        <f>K27</f>
        <v>6736.142000000001</v>
      </c>
      <c r="L26" s="104">
        <f t="shared" si="0"/>
        <v>20221.226000000002</v>
      </c>
      <c r="M26" s="212"/>
    </row>
    <row r="27" spans="1:13" ht="31.5">
      <c r="A27" s="60">
        <f>A26+1</f>
        <v>2</v>
      </c>
      <c r="B27" s="49" t="s">
        <v>143</v>
      </c>
      <c r="C27" s="40" t="s">
        <v>52</v>
      </c>
      <c r="D27" s="54" t="s">
        <v>23</v>
      </c>
      <c r="E27" s="54" t="s">
        <v>23</v>
      </c>
      <c r="F27" s="54" t="s">
        <v>23</v>
      </c>
      <c r="G27" s="54" t="s">
        <v>23</v>
      </c>
      <c r="H27" s="45" t="e">
        <f>H26</f>
        <v>#REF!</v>
      </c>
      <c r="I27" s="45">
        <f>I16</f>
        <v>6748.942000000001</v>
      </c>
      <c r="J27" s="45">
        <f>J16</f>
        <v>6736.142000000001</v>
      </c>
      <c r="K27" s="45">
        <f>K16</f>
        <v>6736.142000000001</v>
      </c>
      <c r="L27" s="105">
        <f t="shared" si="0"/>
        <v>20221.226000000002</v>
      </c>
      <c r="M27" s="213"/>
    </row>
    <row r="28" spans="2:13" ht="15.75" hidden="1">
      <c r="B28" s="6" t="s">
        <v>26</v>
      </c>
      <c r="C28" s="6" t="s">
        <v>43</v>
      </c>
      <c r="D28" s="23"/>
      <c r="E28" s="24"/>
      <c r="F28" s="24"/>
      <c r="G28" s="24"/>
      <c r="H28" s="24"/>
      <c r="I28" s="33"/>
      <c r="J28" s="33"/>
      <c r="K28" s="33"/>
      <c r="L28" s="32"/>
      <c r="M28" s="9"/>
    </row>
    <row r="29" spans="2:13" ht="15.75" hidden="1">
      <c r="B29" s="218"/>
      <c r="C29" s="218"/>
      <c r="D29" s="218"/>
      <c r="E29" s="24"/>
      <c r="F29" s="24"/>
      <c r="G29" s="24"/>
      <c r="H29" s="24"/>
      <c r="I29" s="320"/>
      <c r="J29" s="320"/>
      <c r="K29" s="33"/>
      <c r="L29" s="32"/>
      <c r="M29" s="9"/>
    </row>
    <row r="30" spans="2:13" ht="15.75">
      <c r="B30" s="3"/>
      <c r="C30" s="3"/>
      <c r="D30" s="25"/>
      <c r="E30" s="24"/>
      <c r="F30" s="24"/>
      <c r="G30" s="24"/>
      <c r="H30" s="24"/>
      <c r="I30" s="33"/>
      <c r="J30" s="33"/>
      <c r="K30" s="33"/>
      <c r="L30" s="32"/>
      <c r="M30" s="9"/>
    </row>
    <row r="31" spans="2:13" ht="15.75">
      <c r="B31" s="5"/>
      <c r="C31" s="8"/>
      <c r="D31" s="26"/>
      <c r="E31" s="26"/>
      <c r="F31" s="26"/>
      <c r="G31" s="26"/>
      <c r="H31" s="26"/>
      <c r="I31" s="69"/>
      <c r="J31" s="34"/>
      <c r="K31" s="34"/>
      <c r="L31" s="32"/>
      <c r="M31" s="9"/>
    </row>
    <row r="32" spans="2:13" ht="15.75">
      <c r="B32" s="218"/>
      <c r="C32" s="218"/>
      <c r="D32" s="218"/>
      <c r="E32" s="24"/>
      <c r="F32" s="24"/>
      <c r="G32" s="24"/>
      <c r="H32" s="24"/>
      <c r="I32" s="67"/>
      <c r="J32" s="67"/>
      <c r="K32" s="67"/>
      <c r="L32" s="31"/>
      <c r="M32" s="4"/>
    </row>
    <row r="33" spans="2:13" ht="15.75">
      <c r="B33" s="218"/>
      <c r="C33" s="218"/>
      <c r="D33" s="218"/>
      <c r="E33" s="24"/>
      <c r="F33" s="24"/>
      <c r="G33" s="24"/>
      <c r="H33" s="24"/>
      <c r="I33" s="67"/>
      <c r="J33" s="33"/>
      <c r="K33" s="33"/>
      <c r="L33" s="31"/>
      <c r="M33" s="4"/>
    </row>
    <row r="34" spans="2:13" ht="15.75">
      <c r="B34" s="218"/>
      <c r="C34" s="218"/>
      <c r="D34" s="218"/>
      <c r="E34" s="24"/>
      <c r="F34" s="24"/>
      <c r="G34" s="24"/>
      <c r="H34" s="24"/>
      <c r="I34" s="267"/>
      <c r="J34" s="267"/>
      <c r="K34" s="33"/>
      <c r="L34" s="31"/>
      <c r="M34" s="4"/>
    </row>
    <row r="35" spans="2:13" ht="15.75">
      <c r="B35" s="4"/>
      <c r="C35" s="4"/>
      <c r="D35" s="19"/>
      <c r="E35" s="19"/>
      <c r="F35" s="19"/>
      <c r="G35" s="19"/>
      <c r="H35" s="19"/>
      <c r="I35" s="31"/>
      <c r="J35" s="31"/>
      <c r="K35" s="31"/>
      <c r="L35" s="31"/>
      <c r="M35" s="4"/>
    </row>
    <row r="36" spans="2:13" ht="15.75">
      <c r="B36" s="4"/>
      <c r="C36" s="4"/>
      <c r="D36" s="19"/>
      <c r="E36" s="19"/>
      <c r="F36" s="19"/>
      <c r="G36" s="19"/>
      <c r="H36" s="19"/>
      <c r="I36" s="31"/>
      <c r="J36" s="31"/>
      <c r="K36" s="31"/>
      <c r="L36" s="31"/>
      <c r="M36" s="4"/>
    </row>
    <row r="37" spans="2:13" ht="15.75">
      <c r="B37" s="4"/>
      <c r="C37" s="4"/>
      <c r="D37" s="19"/>
      <c r="E37" s="19"/>
      <c r="F37" s="19"/>
      <c r="G37" s="19"/>
      <c r="H37" s="19"/>
      <c r="I37" s="31"/>
      <c r="J37" s="31"/>
      <c r="K37" s="31"/>
      <c r="L37" s="31"/>
      <c r="M37" s="4"/>
    </row>
    <row r="38" spans="2:13" ht="15.75">
      <c r="B38" s="4"/>
      <c r="C38" s="4"/>
      <c r="D38" s="19"/>
      <c r="E38" s="19"/>
      <c r="F38" s="19"/>
      <c r="G38" s="19"/>
      <c r="H38" s="19"/>
      <c r="I38" s="31"/>
      <c r="J38" s="31"/>
      <c r="K38" s="31"/>
      <c r="L38" s="31"/>
      <c r="M38" s="4"/>
    </row>
    <row r="39" spans="2:13" ht="15.75">
      <c r="B39" s="4"/>
      <c r="C39" s="4"/>
      <c r="D39" s="19"/>
      <c r="E39" s="19"/>
      <c r="F39" s="19"/>
      <c r="G39" s="19"/>
      <c r="H39" s="19"/>
      <c r="I39" s="31"/>
      <c r="J39" s="31"/>
      <c r="K39" s="31"/>
      <c r="L39" s="31"/>
      <c r="M39" s="4"/>
    </row>
    <row r="40" spans="2:13" ht="15.75">
      <c r="B40" s="4"/>
      <c r="C40" s="4"/>
      <c r="D40" s="19"/>
      <c r="E40" s="19"/>
      <c r="F40" s="19"/>
      <c r="G40" s="19"/>
      <c r="H40" s="19"/>
      <c r="I40" s="31"/>
      <c r="J40" s="31"/>
      <c r="K40" s="31"/>
      <c r="L40" s="31"/>
      <c r="M40" s="4"/>
    </row>
    <row r="41" spans="2:13" ht="15.75">
      <c r="B41" s="4"/>
      <c r="C41" s="4"/>
      <c r="D41" s="19"/>
      <c r="E41" s="19"/>
      <c r="F41" s="19"/>
      <c r="G41" s="19"/>
      <c r="H41" s="19"/>
      <c r="I41" s="31"/>
      <c r="J41" s="31"/>
      <c r="K41" s="31"/>
      <c r="L41" s="31"/>
      <c r="M41" s="4"/>
    </row>
    <row r="42" spans="2:13" ht="15.75">
      <c r="B42" s="4"/>
      <c r="C42" s="4"/>
      <c r="D42" s="19"/>
      <c r="E42" s="19"/>
      <c r="F42" s="19"/>
      <c r="G42" s="19"/>
      <c r="H42" s="19"/>
      <c r="I42" s="31"/>
      <c r="J42" s="31"/>
      <c r="K42" s="31"/>
      <c r="L42" s="31"/>
      <c r="M42" s="4"/>
    </row>
    <row r="43" spans="2:13" ht="15.75">
      <c r="B43" s="4"/>
      <c r="C43" s="4"/>
      <c r="D43" s="19"/>
      <c r="E43" s="19"/>
      <c r="F43" s="19"/>
      <c r="G43" s="19"/>
      <c r="H43" s="19"/>
      <c r="I43" s="31"/>
      <c r="J43" s="31"/>
      <c r="K43" s="31"/>
      <c r="L43" s="31"/>
      <c r="M43" s="4"/>
    </row>
    <row r="44" spans="2:13" ht="15.75">
      <c r="B44" s="4"/>
      <c r="C44" s="4"/>
      <c r="D44" s="19"/>
      <c r="E44" s="19"/>
      <c r="F44" s="19"/>
      <c r="G44" s="19"/>
      <c r="H44" s="19"/>
      <c r="I44" s="31"/>
      <c r="J44" s="31"/>
      <c r="K44" s="31"/>
      <c r="L44" s="31"/>
      <c r="M44" s="4"/>
    </row>
    <row r="45" spans="2:13" ht="15.75">
      <c r="B45" s="4"/>
      <c r="C45" s="4"/>
      <c r="D45" s="19"/>
      <c r="E45" s="19"/>
      <c r="F45" s="19"/>
      <c r="G45" s="19"/>
      <c r="H45" s="19"/>
      <c r="I45" s="31"/>
      <c r="J45" s="31"/>
      <c r="K45" s="31"/>
      <c r="L45" s="31"/>
      <c r="M45" s="4"/>
    </row>
    <row r="46" spans="2:13" ht="15.75">
      <c r="B46" s="4"/>
      <c r="C46" s="4"/>
      <c r="D46" s="19"/>
      <c r="E46" s="19"/>
      <c r="F46" s="19"/>
      <c r="G46" s="19"/>
      <c r="H46" s="19"/>
      <c r="I46" s="31"/>
      <c r="J46" s="31"/>
      <c r="K46" s="31"/>
      <c r="L46" s="31"/>
      <c r="M46" s="4"/>
    </row>
    <row r="47" spans="2:13" ht="15.75">
      <c r="B47" s="4"/>
      <c r="C47" s="4"/>
      <c r="D47" s="19"/>
      <c r="E47" s="19"/>
      <c r="F47" s="19"/>
      <c r="G47" s="19"/>
      <c r="H47" s="19"/>
      <c r="I47" s="31"/>
      <c r="J47" s="31"/>
      <c r="K47" s="31"/>
      <c r="L47" s="31"/>
      <c r="M47" s="4"/>
    </row>
    <row r="48" spans="2:13" ht="15.75">
      <c r="B48" s="4"/>
      <c r="C48" s="4"/>
      <c r="D48" s="19"/>
      <c r="E48" s="19"/>
      <c r="F48" s="19"/>
      <c r="G48" s="19"/>
      <c r="H48" s="19"/>
      <c r="I48" s="31"/>
      <c r="J48" s="31"/>
      <c r="K48" s="31"/>
      <c r="L48" s="31"/>
      <c r="M48" s="4"/>
    </row>
    <row r="49" spans="2:13" ht="15.75">
      <c r="B49" s="4"/>
      <c r="C49" s="4"/>
      <c r="D49" s="19"/>
      <c r="E49" s="19"/>
      <c r="F49" s="19"/>
      <c r="G49" s="19"/>
      <c r="H49" s="19"/>
      <c r="I49" s="31"/>
      <c r="J49" s="31"/>
      <c r="K49" s="31"/>
      <c r="L49" s="31"/>
      <c r="M49" s="4"/>
    </row>
    <row r="50" spans="2:13" ht="15.75">
      <c r="B50" s="4"/>
      <c r="C50" s="4"/>
      <c r="D50" s="19"/>
      <c r="E50" s="19"/>
      <c r="F50" s="19"/>
      <c r="G50" s="19"/>
      <c r="H50" s="19"/>
      <c r="I50" s="31"/>
      <c r="J50" s="31"/>
      <c r="K50" s="31"/>
      <c r="L50" s="31"/>
      <c r="M50" s="4"/>
    </row>
    <row r="51" spans="2:13" ht="15.75">
      <c r="B51" s="4"/>
      <c r="C51" s="4"/>
      <c r="D51" s="19"/>
      <c r="E51" s="19"/>
      <c r="F51" s="19"/>
      <c r="G51" s="19"/>
      <c r="H51" s="19"/>
      <c r="I51" s="31"/>
      <c r="J51" s="31"/>
      <c r="K51" s="31"/>
      <c r="L51" s="31"/>
      <c r="M51" s="4"/>
    </row>
    <row r="52" spans="2:13" ht="15.75">
      <c r="B52" s="4"/>
      <c r="C52" s="4"/>
      <c r="D52" s="19"/>
      <c r="E52" s="19"/>
      <c r="F52" s="19"/>
      <c r="G52" s="19"/>
      <c r="H52" s="19"/>
      <c r="I52" s="31"/>
      <c r="J52" s="31"/>
      <c r="K52" s="31"/>
      <c r="L52" s="31"/>
      <c r="M52" s="4"/>
    </row>
    <row r="53" spans="2:13" ht="15.75">
      <c r="B53" s="4"/>
      <c r="C53" s="4"/>
      <c r="D53" s="19"/>
      <c r="E53" s="19"/>
      <c r="F53" s="19"/>
      <c r="G53" s="19"/>
      <c r="H53" s="19"/>
      <c r="I53" s="31"/>
      <c r="J53" s="31"/>
      <c r="K53" s="31"/>
      <c r="L53" s="31"/>
      <c r="M53" s="4"/>
    </row>
    <row r="54" spans="2:13" ht="15.75">
      <c r="B54" s="4"/>
      <c r="C54" s="4"/>
      <c r="D54" s="19"/>
      <c r="E54" s="19"/>
      <c r="F54" s="19"/>
      <c r="G54" s="19"/>
      <c r="H54" s="19"/>
      <c r="I54" s="31"/>
      <c r="J54" s="31"/>
      <c r="K54" s="31"/>
      <c r="L54" s="31"/>
      <c r="M54" s="4"/>
    </row>
    <row r="55" spans="2:13" ht="15.75">
      <c r="B55" s="4"/>
      <c r="C55" s="4"/>
      <c r="D55" s="19"/>
      <c r="E55" s="19"/>
      <c r="F55" s="19"/>
      <c r="G55" s="19"/>
      <c r="H55" s="19"/>
      <c r="I55" s="31"/>
      <c r="J55" s="31"/>
      <c r="K55" s="31"/>
      <c r="L55" s="31"/>
      <c r="M55" s="4"/>
    </row>
    <row r="56" spans="2:13" ht="15.75">
      <c r="B56" s="4"/>
      <c r="C56" s="4"/>
      <c r="D56" s="19"/>
      <c r="E56" s="19"/>
      <c r="F56" s="19"/>
      <c r="G56" s="19"/>
      <c r="H56" s="19"/>
      <c r="I56" s="31"/>
      <c r="J56" s="31"/>
      <c r="K56" s="31"/>
      <c r="L56" s="31"/>
      <c r="M56" s="4"/>
    </row>
    <row r="57" spans="2:13" ht="15.75">
      <c r="B57" s="4"/>
      <c r="C57" s="4"/>
      <c r="D57" s="19"/>
      <c r="E57" s="19"/>
      <c r="F57" s="19"/>
      <c r="G57" s="19"/>
      <c r="H57" s="19"/>
      <c r="I57" s="31"/>
      <c r="J57" s="31"/>
      <c r="K57" s="31"/>
      <c r="L57" s="31"/>
      <c r="M57" s="4"/>
    </row>
    <row r="58" spans="2:13" ht="15.75">
      <c r="B58" s="4"/>
      <c r="C58" s="4"/>
      <c r="D58" s="19"/>
      <c r="E58" s="19"/>
      <c r="F58" s="19"/>
      <c r="G58" s="19"/>
      <c r="H58" s="19"/>
      <c r="I58" s="31"/>
      <c r="J58" s="31"/>
      <c r="K58" s="31"/>
      <c r="L58" s="31"/>
      <c r="M58" s="4"/>
    </row>
    <row r="59" spans="2:13" ht="15.75">
      <c r="B59" s="4"/>
      <c r="C59" s="4"/>
      <c r="D59" s="19"/>
      <c r="E59" s="19"/>
      <c r="F59" s="19"/>
      <c r="G59" s="19"/>
      <c r="H59" s="19"/>
      <c r="I59" s="31"/>
      <c r="J59" s="31"/>
      <c r="K59" s="31"/>
      <c r="L59" s="31"/>
      <c r="M59" s="4"/>
    </row>
    <row r="60" spans="2:13" ht="15.75">
      <c r="B60" s="4"/>
      <c r="C60" s="4"/>
      <c r="D60" s="19"/>
      <c r="E60" s="19"/>
      <c r="F60" s="19"/>
      <c r="G60" s="19"/>
      <c r="H60" s="19"/>
      <c r="I60" s="31"/>
      <c r="J60" s="31"/>
      <c r="K60" s="31"/>
      <c r="L60" s="31"/>
      <c r="M60" s="4"/>
    </row>
    <row r="61" spans="2:13" ht="15.75">
      <c r="B61" s="4"/>
      <c r="C61" s="4"/>
      <c r="D61" s="19"/>
      <c r="E61" s="19"/>
      <c r="F61" s="19"/>
      <c r="G61" s="19"/>
      <c r="H61" s="19"/>
      <c r="I61" s="31"/>
      <c r="J61" s="31"/>
      <c r="K61" s="31"/>
      <c r="L61" s="31"/>
      <c r="M61" s="4"/>
    </row>
    <row r="62" spans="2:13" ht="15.75">
      <c r="B62" s="4"/>
      <c r="C62" s="4"/>
      <c r="D62" s="19"/>
      <c r="E62" s="19"/>
      <c r="F62" s="19"/>
      <c r="G62" s="19"/>
      <c r="H62" s="19"/>
      <c r="I62" s="31"/>
      <c r="J62" s="31"/>
      <c r="K62" s="31"/>
      <c r="L62" s="31"/>
      <c r="M62" s="4"/>
    </row>
    <row r="63" spans="2:13" ht="15.75">
      <c r="B63" s="4"/>
      <c r="C63" s="4"/>
      <c r="D63" s="19"/>
      <c r="E63" s="19"/>
      <c r="F63" s="19"/>
      <c r="G63" s="19"/>
      <c r="H63" s="19"/>
      <c r="I63" s="31"/>
      <c r="J63" s="31"/>
      <c r="K63" s="31"/>
      <c r="L63" s="31"/>
      <c r="M63" s="4"/>
    </row>
    <row r="64" spans="2:13" ht="15.75">
      <c r="B64" s="4"/>
      <c r="C64" s="4"/>
      <c r="D64" s="19"/>
      <c r="E64" s="19"/>
      <c r="F64" s="19"/>
      <c r="G64" s="19"/>
      <c r="H64" s="19"/>
      <c r="I64" s="31"/>
      <c r="J64" s="31"/>
      <c r="K64" s="31"/>
      <c r="L64" s="31"/>
      <c r="M64" s="4"/>
    </row>
    <row r="65" spans="2:13" ht="15.75">
      <c r="B65" s="4"/>
      <c r="C65" s="4"/>
      <c r="D65" s="19"/>
      <c r="E65" s="19"/>
      <c r="F65" s="19"/>
      <c r="G65" s="19"/>
      <c r="H65" s="19"/>
      <c r="I65" s="31"/>
      <c r="J65" s="31"/>
      <c r="K65" s="31"/>
      <c r="L65" s="31"/>
      <c r="M65" s="4"/>
    </row>
    <row r="66" spans="2:13" ht="15.75">
      <c r="B66" s="4"/>
      <c r="C66" s="4"/>
      <c r="D66" s="19"/>
      <c r="E66" s="19"/>
      <c r="F66" s="19"/>
      <c r="G66" s="19"/>
      <c r="H66" s="19"/>
      <c r="I66" s="31"/>
      <c r="J66" s="31"/>
      <c r="K66" s="31"/>
      <c r="L66" s="31"/>
      <c r="M66" s="4"/>
    </row>
    <row r="67" spans="2:13" ht="15.75">
      <c r="B67" s="4"/>
      <c r="C67" s="4"/>
      <c r="D67" s="19"/>
      <c r="E67" s="19"/>
      <c r="F67" s="19"/>
      <c r="G67" s="19"/>
      <c r="H67" s="19"/>
      <c r="I67" s="31"/>
      <c r="J67" s="31"/>
      <c r="K67" s="31"/>
      <c r="L67" s="31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31"/>
      <c r="J68" s="31"/>
      <c r="K68" s="31"/>
      <c r="L68" s="31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1"/>
      <c r="J69" s="31"/>
      <c r="K69" s="31"/>
      <c r="L69" s="31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1"/>
      <c r="J70" s="31"/>
      <c r="K70" s="31"/>
      <c r="L70" s="31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1"/>
      <c r="J71" s="31"/>
      <c r="K71" s="31"/>
      <c r="L71" s="31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1"/>
      <c r="J72" s="31"/>
      <c r="K72" s="31"/>
      <c r="L72" s="31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1"/>
      <c r="J73" s="31"/>
      <c r="K73" s="31"/>
      <c r="L73" s="31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1"/>
      <c r="J74" s="31"/>
      <c r="K74" s="31"/>
      <c r="L74" s="31"/>
      <c r="M74" s="4"/>
    </row>
    <row r="75" spans="2:13" ht="15.75">
      <c r="B75" s="4"/>
      <c r="C75" s="4"/>
      <c r="D75" s="19"/>
      <c r="E75" s="19"/>
      <c r="F75" s="19"/>
      <c r="G75" s="19"/>
      <c r="H75" s="19"/>
      <c r="I75" s="31"/>
      <c r="J75" s="31"/>
      <c r="K75" s="31"/>
      <c r="L75" s="31"/>
      <c r="M75" s="4"/>
    </row>
    <row r="76" spans="2:13" ht="15.75">
      <c r="B76" s="4"/>
      <c r="C76" s="4"/>
      <c r="D76" s="19"/>
      <c r="E76" s="19"/>
      <c r="F76" s="19"/>
      <c r="G76" s="19"/>
      <c r="H76" s="19"/>
      <c r="I76" s="31"/>
      <c r="J76" s="31"/>
      <c r="K76" s="31"/>
      <c r="L76" s="31"/>
      <c r="M76" s="4"/>
    </row>
    <row r="77" spans="2:13" ht="15.75">
      <c r="B77" s="4"/>
      <c r="C77" s="4"/>
      <c r="D77" s="19"/>
      <c r="E77" s="19"/>
      <c r="F77" s="19"/>
      <c r="G77" s="19"/>
      <c r="H77" s="19"/>
      <c r="I77" s="31"/>
      <c r="J77" s="31"/>
      <c r="K77" s="31"/>
      <c r="L77" s="31"/>
      <c r="M77" s="4"/>
    </row>
    <row r="78" spans="2:13" ht="15.75">
      <c r="B78" s="4"/>
      <c r="C78" s="4"/>
      <c r="D78" s="19"/>
      <c r="E78" s="19"/>
      <c r="F78" s="19"/>
      <c r="G78" s="19"/>
      <c r="H78" s="19"/>
      <c r="I78" s="31"/>
      <c r="J78" s="31"/>
      <c r="K78" s="31"/>
      <c r="L78" s="31"/>
      <c r="M78" s="4"/>
    </row>
    <row r="79" spans="2:13" ht="15.75">
      <c r="B79" s="4"/>
      <c r="C79" s="4"/>
      <c r="D79" s="19"/>
      <c r="E79" s="19"/>
      <c r="F79" s="19"/>
      <c r="G79" s="19"/>
      <c r="H79" s="19"/>
      <c r="I79" s="31"/>
      <c r="J79" s="31"/>
      <c r="K79" s="31"/>
      <c r="L79" s="31"/>
      <c r="M79" s="4"/>
    </row>
    <row r="80" spans="2:13" ht="15.75">
      <c r="B80" s="4"/>
      <c r="C80" s="4"/>
      <c r="D80" s="19"/>
      <c r="E80" s="19"/>
      <c r="F80" s="19"/>
      <c r="G80" s="19"/>
      <c r="H80" s="19"/>
      <c r="I80" s="31"/>
      <c r="J80" s="31"/>
      <c r="K80" s="31"/>
      <c r="L80" s="31"/>
      <c r="M80" s="4"/>
    </row>
    <row r="81" spans="2:13" ht="15.75">
      <c r="B81" s="4"/>
      <c r="C81" s="4"/>
      <c r="D81" s="19"/>
      <c r="E81" s="19"/>
      <c r="F81" s="19"/>
      <c r="G81" s="19"/>
      <c r="H81" s="19"/>
      <c r="I81" s="31"/>
      <c r="J81" s="31"/>
      <c r="K81" s="31"/>
      <c r="L81" s="31"/>
      <c r="M81" s="4"/>
    </row>
    <row r="82" spans="2:13" ht="15.75">
      <c r="B82" s="4"/>
      <c r="C82" s="4"/>
      <c r="D82" s="19"/>
      <c r="E82" s="19"/>
      <c r="F82" s="19"/>
      <c r="G82" s="19"/>
      <c r="H82" s="19"/>
      <c r="I82" s="31"/>
      <c r="J82" s="31"/>
      <c r="K82" s="31"/>
      <c r="L82" s="31"/>
      <c r="M82" s="4"/>
    </row>
  </sheetData>
  <sheetProtection/>
  <mergeCells count="35">
    <mergeCell ref="J3:M3"/>
    <mergeCell ref="J4:M4"/>
    <mergeCell ref="J5:K5"/>
    <mergeCell ref="L5:M5"/>
    <mergeCell ref="J10:M10"/>
    <mergeCell ref="B22:B25"/>
    <mergeCell ref="F18:F19"/>
    <mergeCell ref="C18:C19"/>
    <mergeCell ref="C22:C24"/>
    <mergeCell ref="C20:G20"/>
    <mergeCell ref="B34:D34"/>
    <mergeCell ref="I34:J34"/>
    <mergeCell ref="B29:D29"/>
    <mergeCell ref="I29:J29"/>
    <mergeCell ref="B32:D32"/>
    <mergeCell ref="M18:M20"/>
    <mergeCell ref="D18:D19"/>
    <mergeCell ref="B33:D33"/>
    <mergeCell ref="M22:M25"/>
    <mergeCell ref="D14:G14"/>
    <mergeCell ref="E22:E24"/>
    <mergeCell ref="B12:M12"/>
    <mergeCell ref="F22:F24"/>
    <mergeCell ref="I14:L14"/>
    <mergeCell ref="J9:M9"/>
    <mergeCell ref="A14:A15"/>
    <mergeCell ref="A19:A20"/>
    <mergeCell ref="A22:A25"/>
    <mergeCell ref="M14:M15"/>
    <mergeCell ref="C14:C15"/>
    <mergeCell ref="B14:B15"/>
    <mergeCell ref="D22:D24"/>
    <mergeCell ref="B18:B20"/>
    <mergeCell ref="C25:G25"/>
    <mergeCell ref="E18:E19"/>
  </mergeCells>
  <printOptions/>
  <pageMargins left="1.1811023622047245" right="0.5905511811023623" top="0.7874015748031497" bottom="0.7874015748031497" header="0.31496062992125984" footer="0.31496062992125984"/>
  <pageSetup fitToHeight="0" fitToWidth="1" horizontalDpi="600" verticalDpi="600" orientation="portrait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zoomScalePageLayoutView="0" workbookViewId="0" topLeftCell="A1">
      <selection activeCell="E1" sqref="E1:K2"/>
    </sheetView>
  </sheetViews>
  <sheetFormatPr defaultColWidth="9.140625" defaultRowHeight="12.75"/>
  <cols>
    <col min="1" max="1" width="6.421875" style="115" customWidth="1"/>
    <col min="2" max="2" width="39.00390625" style="115" customWidth="1"/>
    <col min="3" max="3" width="11.00390625" style="115" customWidth="1"/>
    <col min="4" max="4" width="23.421875" style="115" customWidth="1"/>
    <col min="5" max="5" width="10.421875" style="115" customWidth="1"/>
    <col min="6" max="6" width="10.00390625" style="115" customWidth="1"/>
    <col min="7" max="7" width="10.28125" style="115" customWidth="1"/>
    <col min="8" max="11" width="10.140625" style="115" customWidth="1"/>
    <col min="12" max="16384" width="9.140625" style="115" customWidth="1"/>
  </cols>
  <sheetData>
    <row r="1" spans="5:12" ht="22.5" customHeight="1">
      <c r="E1" s="335" t="s">
        <v>190</v>
      </c>
      <c r="F1" s="335"/>
      <c r="G1" s="335"/>
      <c r="H1" s="335"/>
      <c r="I1" s="335"/>
      <c r="J1" s="335"/>
      <c r="K1" s="335"/>
      <c r="L1" s="117"/>
    </row>
    <row r="2" spans="5:13" ht="108.75" customHeight="1">
      <c r="E2" s="334" t="s">
        <v>159</v>
      </c>
      <c r="F2" s="334"/>
      <c r="G2" s="334"/>
      <c r="H2" s="334"/>
      <c r="I2" s="334"/>
      <c r="J2" s="334"/>
      <c r="K2" s="334"/>
      <c r="L2" s="119"/>
      <c r="M2" s="119"/>
    </row>
    <row r="3" spans="5:13" ht="15.75" customHeight="1">
      <c r="E3" s="118"/>
      <c r="F3" s="118"/>
      <c r="G3" s="118"/>
      <c r="H3" s="118"/>
      <c r="I3" s="118"/>
      <c r="J3" s="118"/>
      <c r="K3" s="118"/>
      <c r="L3" s="119"/>
      <c r="M3" s="119"/>
    </row>
    <row r="4" spans="1:11" ht="37.5" customHeight="1">
      <c r="A4" s="289" t="s">
        <v>234</v>
      </c>
      <c r="B4" s="289"/>
      <c r="C4" s="289"/>
      <c r="D4" s="289"/>
      <c r="E4" s="289"/>
      <c r="F4" s="289"/>
      <c r="G4" s="289"/>
      <c r="H4" s="289"/>
      <c r="I4" s="163"/>
      <c r="J4" s="163"/>
      <c r="K4" s="163"/>
    </row>
    <row r="5" spans="1:11" ht="15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47.25">
      <c r="A6" s="121" t="s">
        <v>0</v>
      </c>
      <c r="B6" s="121" t="s">
        <v>214</v>
      </c>
      <c r="C6" s="121" t="s">
        <v>194</v>
      </c>
      <c r="D6" s="121" t="s">
        <v>195</v>
      </c>
      <c r="E6" s="2" t="s">
        <v>83</v>
      </c>
      <c r="F6" s="2" t="s">
        <v>84</v>
      </c>
      <c r="G6" s="2" t="s">
        <v>113</v>
      </c>
      <c r="H6" s="2" t="s">
        <v>263</v>
      </c>
      <c r="I6" s="2" t="s">
        <v>299</v>
      </c>
      <c r="J6" s="2" t="s">
        <v>308</v>
      </c>
      <c r="K6" s="2" t="s">
        <v>279</v>
      </c>
    </row>
    <row r="7" spans="1:11" ht="15.75">
      <c r="A7" s="121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</row>
    <row r="8" spans="1:11" ht="47.25">
      <c r="A8" s="121">
        <v>1</v>
      </c>
      <c r="B8" s="122" t="s">
        <v>235</v>
      </c>
      <c r="C8" s="121"/>
      <c r="D8" s="121"/>
      <c r="E8" s="121"/>
      <c r="F8" s="121"/>
      <c r="G8" s="121"/>
      <c r="H8" s="121"/>
      <c r="I8" s="121"/>
      <c r="J8" s="121"/>
      <c r="K8" s="121"/>
    </row>
    <row r="9" spans="1:12" ht="15.75" customHeight="1">
      <c r="A9" s="121">
        <v>2</v>
      </c>
      <c r="B9" s="328" t="s">
        <v>236</v>
      </c>
      <c r="C9" s="329"/>
      <c r="D9" s="329"/>
      <c r="E9" s="329"/>
      <c r="F9" s="329"/>
      <c r="G9" s="329"/>
      <c r="H9" s="329"/>
      <c r="I9" s="329"/>
      <c r="J9" s="330"/>
      <c r="K9" s="186"/>
      <c r="L9" s="133"/>
    </row>
    <row r="10" spans="1:19" ht="63">
      <c r="A10" s="121">
        <v>3</v>
      </c>
      <c r="B10" s="123" t="s">
        <v>237</v>
      </c>
      <c r="C10" s="121" t="s">
        <v>201</v>
      </c>
      <c r="D10" s="121" t="s">
        <v>202</v>
      </c>
      <c r="E10" s="134">
        <v>16</v>
      </c>
      <c r="F10" s="134">
        <v>16</v>
      </c>
      <c r="G10" s="134">
        <v>17</v>
      </c>
      <c r="H10" s="134">
        <v>20</v>
      </c>
      <c r="I10" s="134">
        <v>20</v>
      </c>
      <c r="J10" s="134">
        <v>20</v>
      </c>
      <c r="K10" s="134">
        <v>20</v>
      </c>
      <c r="L10" s="133"/>
      <c r="S10" s="133"/>
    </row>
    <row r="11" spans="1:19" ht="63">
      <c r="A11" s="121"/>
      <c r="B11" s="123" t="s">
        <v>238</v>
      </c>
      <c r="C11" s="121" t="s">
        <v>218</v>
      </c>
      <c r="D11" s="121" t="s">
        <v>202</v>
      </c>
      <c r="E11" s="134">
        <v>65</v>
      </c>
      <c r="F11" s="134">
        <v>65</v>
      </c>
      <c r="G11" s="134">
        <v>65</v>
      </c>
      <c r="H11" s="134">
        <v>65</v>
      </c>
      <c r="I11" s="134">
        <v>65</v>
      </c>
      <c r="J11" s="134">
        <v>65</v>
      </c>
      <c r="K11" s="134">
        <v>65</v>
      </c>
      <c r="L11" s="133"/>
      <c r="S11" s="133"/>
    </row>
    <row r="12" spans="1:11" ht="15.75" customHeight="1">
      <c r="A12" s="121">
        <v>4</v>
      </c>
      <c r="B12" s="331" t="s">
        <v>239</v>
      </c>
      <c r="C12" s="332"/>
      <c r="D12" s="332"/>
      <c r="E12" s="332"/>
      <c r="F12" s="332"/>
      <c r="G12" s="332"/>
      <c r="H12" s="332"/>
      <c r="I12" s="332"/>
      <c r="J12" s="333"/>
      <c r="K12" s="187"/>
    </row>
    <row r="13" spans="1:11" ht="126">
      <c r="A13" s="121">
        <v>5</v>
      </c>
      <c r="B13" s="164" t="s">
        <v>240</v>
      </c>
      <c r="C13" s="121" t="s">
        <v>218</v>
      </c>
      <c r="D13" s="121" t="s">
        <v>241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spans="1:11" ht="63">
      <c r="A14" s="121">
        <v>6</v>
      </c>
      <c r="B14" s="164" t="s">
        <v>242</v>
      </c>
      <c r="C14" s="121" t="s">
        <v>243</v>
      </c>
      <c r="D14" s="121" t="s">
        <v>241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</row>
    <row r="15" spans="1:11" ht="37.5" customHeight="1">
      <c r="A15" s="121">
        <v>7</v>
      </c>
      <c r="B15" s="331" t="s">
        <v>244</v>
      </c>
      <c r="C15" s="332"/>
      <c r="D15" s="332"/>
      <c r="E15" s="332"/>
      <c r="F15" s="332"/>
      <c r="G15" s="332"/>
      <c r="H15" s="332"/>
      <c r="I15" s="332"/>
      <c r="J15" s="333"/>
      <c r="K15" s="187"/>
    </row>
    <row r="16" spans="1:11" ht="31.5">
      <c r="A16" s="121">
        <v>8</v>
      </c>
      <c r="B16" s="164" t="s">
        <v>245</v>
      </c>
      <c r="C16" s="121" t="s">
        <v>201</v>
      </c>
      <c r="D16" s="121" t="s">
        <v>241</v>
      </c>
      <c r="E16" s="134">
        <v>64.6</v>
      </c>
      <c r="F16" s="134">
        <v>74.5</v>
      </c>
      <c r="G16" s="134">
        <v>87.2</v>
      </c>
      <c r="H16" s="134">
        <v>98.1</v>
      </c>
      <c r="I16" s="134">
        <v>98.1</v>
      </c>
      <c r="J16" s="134">
        <v>98.1</v>
      </c>
      <c r="K16" s="134">
        <v>98.1</v>
      </c>
    </row>
    <row r="17" spans="1:11" ht="31.5">
      <c r="A17" s="121">
        <v>9</v>
      </c>
      <c r="B17" s="123" t="s">
        <v>246</v>
      </c>
      <c r="C17" s="134" t="s">
        <v>201</v>
      </c>
      <c r="D17" s="134" t="s">
        <v>241</v>
      </c>
      <c r="E17" s="134">
        <v>100</v>
      </c>
      <c r="F17" s="134">
        <v>100</v>
      </c>
      <c r="G17" s="134">
        <v>100</v>
      </c>
      <c r="H17" s="134">
        <v>100</v>
      </c>
      <c r="I17" s="134">
        <v>100</v>
      </c>
      <c r="J17" s="134">
        <v>100</v>
      </c>
      <c r="K17" s="134">
        <v>100</v>
      </c>
    </row>
    <row r="18" spans="1:11" ht="15.75">
      <c r="A18" s="121">
        <v>10</v>
      </c>
      <c r="B18" s="327" t="s">
        <v>247</v>
      </c>
      <c r="C18" s="327"/>
      <c r="D18" s="327"/>
      <c r="E18" s="327"/>
      <c r="F18" s="327"/>
      <c r="G18" s="327"/>
      <c r="H18" s="327"/>
      <c r="I18" s="123"/>
      <c r="J18" s="123"/>
      <c r="K18" s="123"/>
    </row>
    <row r="19" spans="1:11" ht="78.75">
      <c r="A19" s="121">
        <v>11</v>
      </c>
      <c r="B19" s="122" t="s">
        <v>248</v>
      </c>
      <c r="C19" s="121" t="s">
        <v>243</v>
      </c>
      <c r="D19" s="121" t="s">
        <v>241</v>
      </c>
      <c r="E19" s="134">
        <v>1</v>
      </c>
      <c r="F19" s="134">
        <v>1</v>
      </c>
      <c r="G19" s="134">
        <v>1</v>
      </c>
      <c r="H19" s="134">
        <v>1</v>
      </c>
      <c r="I19" s="134">
        <v>1</v>
      </c>
      <c r="J19" s="134">
        <v>1</v>
      </c>
      <c r="K19" s="134">
        <v>1</v>
      </c>
    </row>
    <row r="20" spans="1:11" ht="47.25">
      <c r="A20" s="121">
        <v>12</v>
      </c>
      <c r="B20" s="122" t="s">
        <v>249</v>
      </c>
      <c r="C20" s="134" t="s">
        <v>201</v>
      </c>
      <c r="D20" s="121" t="s">
        <v>241</v>
      </c>
      <c r="E20" s="134">
        <v>24</v>
      </c>
      <c r="F20" s="134">
        <v>25</v>
      </c>
      <c r="G20" s="134">
        <v>28</v>
      </c>
      <c r="H20" s="134">
        <v>31</v>
      </c>
      <c r="I20" s="134">
        <v>31</v>
      </c>
      <c r="J20" s="134">
        <v>31</v>
      </c>
      <c r="K20" s="134">
        <v>31</v>
      </c>
    </row>
    <row r="21" spans="1:11" ht="15.75" customHeight="1">
      <c r="A21" s="121">
        <v>13</v>
      </c>
      <c r="B21" s="328" t="s">
        <v>250</v>
      </c>
      <c r="C21" s="329"/>
      <c r="D21" s="329"/>
      <c r="E21" s="329"/>
      <c r="F21" s="329"/>
      <c r="G21" s="329"/>
      <c r="H21" s="329"/>
      <c r="I21" s="329"/>
      <c r="J21" s="330"/>
      <c r="K21" s="186"/>
    </row>
    <row r="22" spans="1:11" ht="63">
      <c r="A22" s="121">
        <v>14</v>
      </c>
      <c r="B22" s="122" t="s">
        <v>251</v>
      </c>
      <c r="C22" s="121" t="s">
        <v>252</v>
      </c>
      <c r="D22" s="127" t="s">
        <v>253</v>
      </c>
      <c r="E22" s="121">
        <v>5</v>
      </c>
      <c r="F22" s="121">
        <v>5</v>
      </c>
      <c r="G22" s="121">
        <v>5</v>
      </c>
      <c r="H22" s="121">
        <v>5</v>
      </c>
      <c r="I22" s="121">
        <v>5</v>
      </c>
      <c r="J22" s="121">
        <v>5</v>
      </c>
      <c r="K22" s="121">
        <v>5</v>
      </c>
    </row>
    <row r="23" spans="1:11" ht="94.5">
      <c r="A23" s="121">
        <v>15</v>
      </c>
      <c r="B23" s="122" t="s">
        <v>254</v>
      </c>
      <c r="C23" s="121" t="s">
        <v>252</v>
      </c>
      <c r="D23" s="127" t="s">
        <v>255</v>
      </c>
      <c r="E23" s="127">
        <v>5</v>
      </c>
      <c r="F23" s="127">
        <v>5</v>
      </c>
      <c r="G23" s="127">
        <v>5</v>
      </c>
      <c r="H23" s="127">
        <v>5</v>
      </c>
      <c r="I23" s="127">
        <v>5</v>
      </c>
      <c r="J23" s="127">
        <v>5</v>
      </c>
      <c r="K23" s="127">
        <v>5</v>
      </c>
    </row>
    <row r="24" spans="1:11" ht="94.5">
      <c r="A24" s="121">
        <v>16</v>
      </c>
      <c r="B24" s="122" t="s">
        <v>256</v>
      </c>
      <c r="C24" s="121" t="s">
        <v>252</v>
      </c>
      <c r="D24" s="121" t="s">
        <v>257</v>
      </c>
      <c r="E24" s="127">
        <v>5</v>
      </c>
      <c r="F24" s="127">
        <v>5</v>
      </c>
      <c r="G24" s="127">
        <v>5</v>
      </c>
      <c r="H24" s="127">
        <v>5</v>
      </c>
      <c r="I24" s="127">
        <v>5</v>
      </c>
      <c r="J24" s="127">
        <v>5</v>
      </c>
      <c r="K24" s="127">
        <v>5</v>
      </c>
    </row>
    <row r="25" spans="1:11" ht="110.25">
      <c r="A25" s="121">
        <v>17</v>
      </c>
      <c r="B25" s="122" t="s">
        <v>258</v>
      </c>
      <c r="C25" s="121" t="s">
        <v>252</v>
      </c>
      <c r="D25" s="121" t="s">
        <v>268</v>
      </c>
      <c r="E25" s="121">
        <v>5</v>
      </c>
      <c r="F25" s="121">
        <v>5</v>
      </c>
      <c r="G25" s="121">
        <v>5</v>
      </c>
      <c r="H25" s="121">
        <v>5</v>
      </c>
      <c r="I25" s="121">
        <v>5</v>
      </c>
      <c r="J25" s="121">
        <v>5</v>
      </c>
      <c r="K25" s="121">
        <v>5</v>
      </c>
    </row>
    <row r="26" spans="1:11" ht="15.75">
      <c r="A26" s="128"/>
      <c r="B26" s="129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5.75">
      <c r="A27" s="116"/>
      <c r="B27" s="116"/>
      <c r="C27" s="116"/>
      <c r="D27" s="120"/>
      <c r="E27" s="120"/>
      <c r="F27" s="120"/>
      <c r="G27" s="120"/>
      <c r="H27" s="120"/>
      <c r="I27" s="120"/>
      <c r="J27" s="120"/>
      <c r="K27" s="120"/>
    </row>
    <row r="28" spans="1:11" ht="15.75">
      <c r="A28" s="128"/>
      <c r="B28" s="129"/>
      <c r="C28" s="128"/>
      <c r="D28" s="128"/>
      <c r="E28" s="128"/>
      <c r="F28" s="128"/>
      <c r="G28" s="128"/>
      <c r="H28" s="128"/>
      <c r="I28" s="128"/>
      <c r="J28" s="128"/>
      <c r="K28" s="128"/>
    </row>
    <row r="29" spans="1:11" ht="15.75">
      <c r="A29" s="283"/>
      <c r="B29" s="283"/>
      <c r="C29" s="283"/>
      <c r="D29" s="120"/>
      <c r="E29" s="120"/>
      <c r="F29" s="120"/>
      <c r="G29" s="120"/>
      <c r="H29" s="120"/>
      <c r="I29" s="120"/>
      <c r="J29" s="120"/>
      <c r="K29" s="120"/>
    </row>
    <row r="30" spans="1:11" ht="15.75">
      <c r="A30" s="283"/>
      <c r="B30" s="283"/>
      <c r="C30" s="283"/>
      <c r="D30" s="120"/>
      <c r="E30" s="120"/>
      <c r="F30" s="120"/>
      <c r="G30" s="120"/>
      <c r="H30" s="120"/>
      <c r="I30" s="120"/>
      <c r="J30" s="120"/>
      <c r="K30" s="120"/>
    </row>
    <row r="31" spans="1:11" ht="15.75">
      <c r="A31" s="283"/>
      <c r="B31" s="283"/>
      <c r="C31" s="283"/>
      <c r="D31" s="120"/>
      <c r="E31" s="284"/>
      <c r="F31" s="284"/>
      <c r="G31" s="284"/>
      <c r="H31" s="284"/>
      <c r="I31" s="120"/>
      <c r="J31" s="120"/>
      <c r="K31" s="120"/>
    </row>
    <row r="32" spans="1:11" ht="15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</row>
    <row r="33" spans="1:11" ht="15.7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spans="1:11" ht="15.7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5.75">
      <c r="A35" s="128"/>
      <c r="B35" s="129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5.75">
      <c r="A36" s="128"/>
      <c r="B36" s="129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ht="15.75">
      <c r="A37" s="128"/>
      <c r="B37" s="129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ht="15.75">
      <c r="A38" s="128"/>
      <c r="B38" s="129"/>
      <c r="C38" s="128"/>
      <c r="D38" s="128"/>
      <c r="E38" s="128"/>
      <c r="F38" s="128"/>
      <c r="G38" s="128"/>
      <c r="H38" s="128"/>
      <c r="I38" s="128"/>
      <c r="J38" s="128"/>
      <c r="K38" s="128"/>
    </row>
  </sheetData>
  <sheetProtection/>
  <mergeCells count="12">
    <mergeCell ref="A4:H4"/>
    <mergeCell ref="B9:J9"/>
    <mergeCell ref="B12:J12"/>
    <mergeCell ref="B15:J15"/>
    <mergeCell ref="E2:K2"/>
    <mergeCell ref="E1:K1"/>
    <mergeCell ref="B18:H18"/>
    <mergeCell ref="A29:C29"/>
    <mergeCell ref="A30:C30"/>
    <mergeCell ref="A31:C31"/>
    <mergeCell ref="E31:H31"/>
    <mergeCell ref="B21:J21"/>
  </mergeCells>
  <printOptions/>
  <pageMargins left="1.1811023622047245" right="0.31496062992125984" top="0.5905511811023623" bottom="0.2362204724409449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O117"/>
  <sheetViews>
    <sheetView tabSelected="1" view="pageBreakPreview" zoomScale="70" zoomScaleSheetLayoutView="70" workbookViewId="0" topLeftCell="A1">
      <selection activeCell="L6" sqref="L6:M6"/>
    </sheetView>
  </sheetViews>
  <sheetFormatPr defaultColWidth="9.140625" defaultRowHeight="12.75"/>
  <cols>
    <col min="1" max="1" width="9.140625" style="59" customWidth="1"/>
    <col min="2" max="2" width="51.421875" style="10" customWidth="1"/>
    <col min="3" max="3" width="26.57421875" style="10" customWidth="1"/>
    <col min="4" max="5" width="9.140625" style="27" customWidth="1"/>
    <col min="6" max="6" width="14.57421875" style="27" customWidth="1"/>
    <col min="7" max="7" width="9.8515625" style="27" bestFit="1" customWidth="1"/>
    <col min="8" max="8" width="12.8515625" style="27" customWidth="1"/>
    <col min="9" max="11" width="15.8515625" style="46" customWidth="1"/>
    <col min="12" max="12" width="18.140625" style="35" customWidth="1"/>
    <col min="13" max="13" width="34.8515625" style="10" customWidth="1"/>
    <col min="14" max="14" width="9.140625" style="10" customWidth="1"/>
    <col min="15" max="15" width="13.28125" style="10" bestFit="1" customWidth="1"/>
    <col min="16" max="17" width="12.00390625" style="10" bestFit="1" customWidth="1"/>
    <col min="18" max="16384" width="9.140625" style="10" customWidth="1"/>
  </cols>
  <sheetData>
    <row r="2" ht="15.75">
      <c r="F2" s="202"/>
    </row>
    <row r="4" spans="10:13" ht="23.25">
      <c r="J4" s="304" t="s">
        <v>335</v>
      </c>
      <c r="K4" s="304"/>
      <c r="L4" s="304"/>
      <c r="M4" s="304"/>
    </row>
    <row r="5" spans="10:13" ht="23.25">
      <c r="J5" s="305" t="s">
        <v>321</v>
      </c>
      <c r="K5" s="305"/>
      <c r="L5" s="305"/>
      <c r="M5" s="305"/>
    </row>
    <row r="6" spans="10:13" ht="23.25">
      <c r="J6" s="305" t="s">
        <v>336</v>
      </c>
      <c r="K6" s="305"/>
      <c r="L6" s="305" t="s">
        <v>337</v>
      </c>
      <c r="M6" s="305"/>
    </row>
    <row r="10" spans="2:14" ht="27" customHeight="1">
      <c r="B10" s="4"/>
      <c r="C10" s="4"/>
      <c r="D10" s="19"/>
      <c r="E10" s="19"/>
      <c r="F10" s="19"/>
      <c r="G10" s="19"/>
      <c r="H10" s="19"/>
      <c r="I10" s="6"/>
      <c r="J10" s="306" t="s">
        <v>151</v>
      </c>
      <c r="K10" s="306"/>
      <c r="L10" s="306"/>
      <c r="M10" s="306"/>
      <c r="N10" s="6"/>
    </row>
    <row r="11" spans="2:14" ht="101.25" customHeight="1">
      <c r="B11" s="4"/>
      <c r="C11" s="4"/>
      <c r="D11" s="19"/>
      <c r="E11" s="19"/>
      <c r="F11" s="19"/>
      <c r="G11" s="19"/>
      <c r="H11" s="19"/>
      <c r="I11" s="61"/>
      <c r="J11" s="304" t="s">
        <v>159</v>
      </c>
      <c r="K11" s="304"/>
      <c r="L11" s="304"/>
      <c r="M11" s="304"/>
      <c r="N11" s="6"/>
    </row>
    <row r="12" spans="2:14" ht="15.75">
      <c r="B12" s="4"/>
      <c r="C12" s="4"/>
      <c r="D12" s="19"/>
      <c r="E12" s="19"/>
      <c r="F12" s="19"/>
      <c r="G12" s="19"/>
      <c r="H12" s="19"/>
      <c r="I12" s="61"/>
      <c r="J12" s="58"/>
      <c r="K12" s="58"/>
      <c r="L12" s="58"/>
      <c r="M12" s="58"/>
      <c r="N12" s="6"/>
    </row>
    <row r="13" spans="2:13" ht="15.75">
      <c r="B13" s="300" t="s">
        <v>99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</row>
    <row r="14" spans="2:13" ht="15.75">
      <c r="B14" s="4"/>
      <c r="C14" s="4"/>
      <c r="D14" s="19"/>
      <c r="E14" s="19"/>
      <c r="F14" s="19"/>
      <c r="G14" s="19"/>
      <c r="H14" s="19"/>
      <c r="I14" s="47"/>
      <c r="J14" s="47"/>
      <c r="K14" s="47"/>
      <c r="L14" s="31"/>
      <c r="M14" s="4"/>
    </row>
    <row r="15" spans="1:15" ht="31.5" customHeight="1">
      <c r="A15" s="278" t="s">
        <v>0</v>
      </c>
      <c r="B15" s="246" t="s">
        <v>1</v>
      </c>
      <c r="C15" s="246" t="s">
        <v>2</v>
      </c>
      <c r="D15" s="249" t="s">
        <v>3</v>
      </c>
      <c r="E15" s="249"/>
      <c r="F15" s="249"/>
      <c r="G15" s="249"/>
      <c r="H15" s="249"/>
      <c r="I15" s="346" t="s">
        <v>138</v>
      </c>
      <c r="J15" s="346"/>
      <c r="K15" s="346"/>
      <c r="L15" s="347"/>
      <c r="M15" s="246" t="s">
        <v>13</v>
      </c>
      <c r="N15" s="11"/>
      <c r="O15" s="11"/>
    </row>
    <row r="16" spans="1:13" ht="31.5">
      <c r="A16" s="279"/>
      <c r="B16" s="246"/>
      <c r="C16" s="246"/>
      <c r="D16" s="48" t="s">
        <v>4</v>
      </c>
      <c r="E16" s="48" t="s">
        <v>5</v>
      </c>
      <c r="F16" s="48" t="s">
        <v>6</v>
      </c>
      <c r="G16" s="48" t="s">
        <v>7</v>
      </c>
      <c r="H16" s="48" t="s">
        <v>313</v>
      </c>
      <c r="I16" s="165" t="s">
        <v>299</v>
      </c>
      <c r="J16" s="165" t="s">
        <v>308</v>
      </c>
      <c r="K16" s="165" t="s">
        <v>279</v>
      </c>
      <c r="L16" s="43" t="s">
        <v>311</v>
      </c>
      <c r="M16" s="246"/>
    </row>
    <row r="17" spans="1:13" ht="31.5">
      <c r="A17" s="60">
        <v>1</v>
      </c>
      <c r="B17" s="49" t="s">
        <v>152</v>
      </c>
      <c r="C17" s="50" t="s">
        <v>23</v>
      </c>
      <c r="D17" s="51" t="s">
        <v>23</v>
      </c>
      <c r="E17" s="51" t="s">
        <v>23</v>
      </c>
      <c r="F17" s="51" t="s">
        <v>23</v>
      </c>
      <c r="G17" s="51" t="s">
        <v>23</v>
      </c>
      <c r="H17" s="51"/>
      <c r="I17" s="100">
        <f>I18+I30+I36+I39+I78</f>
        <v>194699.86599999998</v>
      </c>
      <c r="J17" s="100">
        <f>J18+J30+J36+J39+J78</f>
        <v>134715.199</v>
      </c>
      <c r="K17" s="100">
        <f>K18+K30+K36+K39+K78</f>
        <v>134715.199</v>
      </c>
      <c r="L17" s="66">
        <f aca="true" t="shared" si="0" ref="L17:L47">SUM(I17:K17)</f>
        <v>464130.26399999997</v>
      </c>
      <c r="M17" s="52" t="s">
        <v>23</v>
      </c>
    </row>
    <row r="18" spans="1:13" s="38" customFormat="1" ht="47.25">
      <c r="A18" s="60">
        <f>A17+1</f>
        <v>2</v>
      </c>
      <c r="B18" s="53" t="s">
        <v>153</v>
      </c>
      <c r="C18" s="50" t="s">
        <v>23</v>
      </c>
      <c r="D18" s="51" t="s">
        <v>23</v>
      </c>
      <c r="E18" s="51" t="s">
        <v>23</v>
      </c>
      <c r="F18" s="51" t="s">
        <v>23</v>
      </c>
      <c r="G18" s="51" t="s">
        <v>23</v>
      </c>
      <c r="H18" s="51"/>
      <c r="I18" s="66">
        <f>I25+I27+I29</f>
        <v>58761.338</v>
      </c>
      <c r="J18" s="66">
        <f>J25+J27+J29</f>
        <v>58511.338</v>
      </c>
      <c r="K18" s="66">
        <f>K25+K27+K29</f>
        <v>58511.338</v>
      </c>
      <c r="L18" s="66">
        <f t="shared" si="0"/>
        <v>175784.01400000002</v>
      </c>
      <c r="M18" s="52" t="s">
        <v>23</v>
      </c>
    </row>
    <row r="19" spans="1:13" ht="15.75" customHeight="1">
      <c r="A19" s="278">
        <f>A18+1</f>
        <v>3</v>
      </c>
      <c r="B19" s="259" t="s">
        <v>47</v>
      </c>
      <c r="C19" s="246" t="s">
        <v>123</v>
      </c>
      <c r="D19" s="247" t="s">
        <v>30</v>
      </c>
      <c r="E19" s="247" t="s">
        <v>100</v>
      </c>
      <c r="F19" s="249" t="s">
        <v>154</v>
      </c>
      <c r="G19" s="54" t="s">
        <v>120</v>
      </c>
      <c r="H19" s="54"/>
      <c r="I19" s="45">
        <v>58261.338</v>
      </c>
      <c r="J19" s="45">
        <v>58011.338</v>
      </c>
      <c r="K19" s="45">
        <f>J19</f>
        <v>58011.338</v>
      </c>
      <c r="L19" s="45">
        <f t="shared" si="0"/>
        <v>174284.01400000002</v>
      </c>
      <c r="M19" s="274" t="s">
        <v>259</v>
      </c>
    </row>
    <row r="20" spans="1:13" ht="15.75" hidden="1">
      <c r="A20" s="299"/>
      <c r="B20" s="298"/>
      <c r="C20" s="246"/>
      <c r="D20" s="247"/>
      <c r="E20" s="247"/>
      <c r="F20" s="249"/>
      <c r="G20" s="54" t="s">
        <v>33</v>
      </c>
      <c r="H20" s="54"/>
      <c r="I20" s="45"/>
      <c r="J20" s="45"/>
      <c r="K20" s="45"/>
      <c r="L20" s="45">
        <f t="shared" si="0"/>
        <v>0</v>
      </c>
      <c r="M20" s="275"/>
    </row>
    <row r="21" spans="1:13" ht="15.75" hidden="1">
      <c r="A21" s="299"/>
      <c r="B21" s="298"/>
      <c r="C21" s="246"/>
      <c r="D21" s="247"/>
      <c r="E21" s="247"/>
      <c r="F21" s="249"/>
      <c r="G21" s="54" t="s">
        <v>81</v>
      </c>
      <c r="H21" s="54"/>
      <c r="I21" s="45"/>
      <c r="J21" s="45"/>
      <c r="K21" s="45"/>
      <c r="L21" s="45">
        <f t="shared" si="0"/>
        <v>0</v>
      </c>
      <c r="M21" s="275"/>
    </row>
    <row r="22" spans="1:13" ht="15.75" hidden="1">
      <c r="A22" s="299"/>
      <c r="B22" s="298"/>
      <c r="C22" s="246"/>
      <c r="D22" s="247"/>
      <c r="E22" s="247"/>
      <c r="F22" s="249"/>
      <c r="G22" s="54" t="s">
        <v>30</v>
      </c>
      <c r="H22" s="54"/>
      <c r="I22" s="45"/>
      <c r="J22" s="45"/>
      <c r="K22" s="45"/>
      <c r="L22" s="45">
        <f t="shared" si="0"/>
        <v>0</v>
      </c>
      <c r="M22" s="275"/>
    </row>
    <row r="23" spans="1:13" ht="15.75" hidden="1">
      <c r="A23" s="299"/>
      <c r="B23" s="298"/>
      <c r="C23" s="246"/>
      <c r="D23" s="247"/>
      <c r="E23" s="247"/>
      <c r="F23" s="249"/>
      <c r="G23" s="54" t="s">
        <v>297</v>
      </c>
      <c r="H23" s="54"/>
      <c r="I23" s="45"/>
      <c r="J23" s="45"/>
      <c r="K23" s="45"/>
      <c r="L23" s="45">
        <f t="shared" si="0"/>
        <v>0</v>
      </c>
      <c r="M23" s="275"/>
    </row>
    <row r="24" spans="1:13" ht="15.75" hidden="1">
      <c r="A24" s="299"/>
      <c r="B24" s="298"/>
      <c r="C24" s="246"/>
      <c r="D24" s="247"/>
      <c r="E24" s="247"/>
      <c r="F24" s="249"/>
      <c r="G24" s="54" t="s">
        <v>34</v>
      </c>
      <c r="H24" s="54"/>
      <c r="I24" s="45"/>
      <c r="J24" s="45"/>
      <c r="K24" s="45"/>
      <c r="L24" s="45">
        <f t="shared" si="0"/>
        <v>0</v>
      </c>
      <c r="M24" s="275"/>
    </row>
    <row r="25" spans="1:13" ht="15.75">
      <c r="A25" s="279"/>
      <c r="B25" s="260"/>
      <c r="C25" s="250" t="s">
        <v>38</v>
      </c>
      <c r="D25" s="251"/>
      <c r="E25" s="251"/>
      <c r="F25" s="251"/>
      <c r="G25" s="252"/>
      <c r="H25" s="193"/>
      <c r="I25" s="45">
        <f>SUM(I19:I24)</f>
        <v>58261.338</v>
      </c>
      <c r="J25" s="45">
        <f>SUM(J19:J24)</f>
        <v>58011.338</v>
      </c>
      <c r="K25" s="45">
        <f>SUM(K19:K24)</f>
        <v>58011.338</v>
      </c>
      <c r="L25" s="45">
        <f t="shared" si="0"/>
        <v>174284.01400000002</v>
      </c>
      <c r="M25" s="275"/>
    </row>
    <row r="26" spans="1:13" ht="38.25" customHeight="1">
      <c r="A26" s="278">
        <f>A19+1</f>
        <v>4</v>
      </c>
      <c r="B26" s="277" t="s">
        <v>167</v>
      </c>
      <c r="C26" s="93" t="s">
        <v>123</v>
      </c>
      <c r="D26" s="80" t="s">
        <v>30</v>
      </c>
      <c r="E26" s="80" t="s">
        <v>100</v>
      </c>
      <c r="F26" s="88" t="s">
        <v>262</v>
      </c>
      <c r="G26" s="54" t="s">
        <v>30</v>
      </c>
      <c r="H26" s="54"/>
      <c r="I26" s="45">
        <v>0</v>
      </c>
      <c r="J26" s="45">
        <v>0</v>
      </c>
      <c r="K26" s="45">
        <v>0</v>
      </c>
      <c r="L26" s="45">
        <f t="shared" si="0"/>
        <v>0</v>
      </c>
      <c r="M26" s="275"/>
    </row>
    <row r="27" spans="1:13" ht="15.75">
      <c r="A27" s="279"/>
      <c r="B27" s="277"/>
      <c r="C27" s="250" t="s">
        <v>48</v>
      </c>
      <c r="D27" s="251"/>
      <c r="E27" s="251"/>
      <c r="F27" s="251"/>
      <c r="G27" s="252"/>
      <c r="H27" s="193"/>
      <c r="I27" s="45">
        <f>SUM(I26:I26)</f>
        <v>0</v>
      </c>
      <c r="J27" s="45">
        <f>SUM(J26:J26)</f>
        <v>0</v>
      </c>
      <c r="K27" s="45">
        <f>SUM(K26:K26)</f>
        <v>0</v>
      </c>
      <c r="L27" s="45">
        <f t="shared" si="0"/>
        <v>0</v>
      </c>
      <c r="M27" s="276"/>
    </row>
    <row r="28" spans="1:13" ht="69" customHeight="1">
      <c r="A28" s="278">
        <f>A26+1</f>
        <v>5</v>
      </c>
      <c r="B28" s="259" t="s">
        <v>168</v>
      </c>
      <c r="C28" s="40" t="s">
        <v>123</v>
      </c>
      <c r="D28" s="54" t="s">
        <v>30</v>
      </c>
      <c r="E28" s="54" t="s">
        <v>100</v>
      </c>
      <c r="F28" s="48" t="s">
        <v>161</v>
      </c>
      <c r="G28" s="54" t="s">
        <v>120</v>
      </c>
      <c r="H28" s="54"/>
      <c r="I28" s="45">
        <v>500</v>
      </c>
      <c r="J28" s="45">
        <v>500</v>
      </c>
      <c r="K28" s="45">
        <v>500</v>
      </c>
      <c r="L28" s="45">
        <f t="shared" si="0"/>
        <v>1500</v>
      </c>
      <c r="M28" s="274" t="s">
        <v>260</v>
      </c>
    </row>
    <row r="29" spans="1:13" ht="15.75">
      <c r="A29" s="279"/>
      <c r="B29" s="260"/>
      <c r="C29" s="250" t="s">
        <v>70</v>
      </c>
      <c r="D29" s="251"/>
      <c r="E29" s="251"/>
      <c r="F29" s="251"/>
      <c r="G29" s="252"/>
      <c r="H29" s="193"/>
      <c r="I29" s="45">
        <f>SUM(I28:I28)</f>
        <v>500</v>
      </c>
      <c r="J29" s="45">
        <f>SUM(J28:J28)</f>
        <v>500</v>
      </c>
      <c r="K29" s="45">
        <f>SUM(K28:K28)</f>
        <v>500</v>
      </c>
      <c r="L29" s="45">
        <f t="shared" si="0"/>
        <v>1500</v>
      </c>
      <c r="M29" s="276"/>
    </row>
    <row r="30" spans="1:13" s="38" customFormat="1" ht="15.75">
      <c r="A30" s="60">
        <f>A28+1</f>
        <v>6</v>
      </c>
      <c r="B30" s="53" t="s">
        <v>155</v>
      </c>
      <c r="C30" s="50" t="s">
        <v>23</v>
      </c>
      <c r="D30" s="51" t="s">
        <v>23</v>
      </c>
      <c r="E30" s="51" t="s">
        <v>23</v>
      </c>
      <c r="F30" s="51" t="s">
        <v>23</v>
      </c>
      <c r="G30" s="51" t="s">
        <v>23</v>
      </c>
      <c r="H30" s="51"/>
      <c r="I30" s="66">
        <f>I35</f>
        <v>250</v>
      </c>
      <c r="J30" s="66">
        <f>J35</f>
        <v>0</v>
      </c>
      <c r="K30" s="66">
        <f>K35</f>
        <v>0</v>
      </c>
      <c r="L30" s="66">
        <f t="shared" si="0"/>
        <v>250</v>
      </c>
      <c r="M30" s="52" t="s">
        <v>23</v>
      </c>
    </row>
    <row r="31" spans="1:13" s="44" customFormat="1" ht="15.75" customHeight="1">
      <c r="A31" s="278">
        <f>A30+1</f>
        <v>7</v>
      </c>
      <c r="B31" s="277" t="s">
        <v>164</v>
      </c>
      <c r="C31" s="246" t="s">
        <v>123</v>
      </c>
      <c r="D31" s="247" t="s">
        <v>30</v>
      </c>
      <c r="E31" s="268" t="s">
        <v>31</v>
      </c>
      <c r="F31" s="254" t="s">
        <v>300</v>
      </c>
      <c r="G31" s="54" t="s">
        <v>30</v>
      </c>
      <c r="H31" s="254" t="s">
        <v>316</v>
      </c>
      <c r="I31" s="45">
        <v>100</v>
      </c>
      <c r="J31" s="45">
        <v>0</v>
      </c>
      <c r="K31" s="63">
        <v>0</v>
      </c>
      <c r="L31" s="45">
        <f t="shared" si="0"/>
        <v>100</v>
      </c>
      <c r="M31" s="261" t="s">
        <v>186</v>
      </c>
    </row>
    <row r="32" spans="1:13" s="44" customFormat="1" ht="15.75">
      <c r="A32" s="299"/>
      <c r="B32" s="277"/>
      <c r="C32" s="246"/>
      <c r="D32" s="247"/>
      <c r="E32" s="270"/>
      <c r="F32" s="256"/>
      <c r="G32" s="54" t="s">
        <v>120</v>
      </c>
      <c r="H32" s="255"/>
      <c r="I32" s="45">
        <v>100</v>
      </c>
      <c r="J32" s="45">
        <v>0</v>
      </c>
      <c r="K32" s="63">
        <v>0</v>
      </c>
      <c r="L32" s="45">
        <f t="shared" si="0"/>
        <v>100</v>
      </c>
      <c r="M32" s="261"/>
    </row>
    <row r="33" spans="1:13" s="44" customFormat="1" ht="15.75" customHeight="1" hidden="1">
      <c r="A33" s="299"/>
      <c r="B33" s="277"/>
      <c r="C33" s="246" t="s">
        <v>123</v>
      </c>
      <c r="D33" s="247" t="s">
        <v>30</v>
      </c>
      <c r="E33" s="268" t="s">
        <v>31</v>
      </c>
      <c r="F33" s="254" t="s">
        <v>301</v>
      </c>
      <c r="G33" s="54" t="s">
        <v>101</v>
      </c>
      <c r="H33" s="203"/>
      <c r="I33" s="45">
        <v>0</v>
      </c>
      <c r="J33" s="45">
        <v>0</v>
      </c>
      <c r="K33" s="63">
        <v>0</v>
      </c>
      <c r="L33" s="45">
        <f>SUM(I33:K33)</f>
        <v>0</v>
      </c>
      <c r="M33" s="261"/>
    </row>
    <row r="34" spans="1:13" s="44" customFormat="1" ht="47.25">
      <c r="A34" s="299"/>
      <c r="B34" s="277"/>
      <c r="C34" s="246"/>
      <c r="D34" s="247"/>
      <c r="E34" s="270"/>
      <c r="F34" s="256"/>
      <c r="G34" s="54" t="s">
        <v>120</v>
      </c>
      <c r="H34" s="153" t="s">
        <v>323</v>
      </c>
      <c r="I34" s="45">
        <v>50</v>
      </c>
      <c r="J34" s="45">
        <v>0</v>
      </c>
      <c r="K34" s="63">
        <v>0</v>
      </c>
      <c r="L34" s="45">
        <f>SUM(I34:K34)</f>
        <v>50</v>
      </c>
      <c r="M34" s="261"/>
    </row>
    <row r="35" spans="1:13" s="44" customFormat="1" ht="15.75">
      <c r="A35" s="279"/>
      <c r="B35" s="277"/>
      <c r="C35" s="253" t="s">
        <v>35</v>
      </c>
      <c r="D35" s="253"/>
      <c r="E35" s="253"/>
      <c r="F35" s="253"/>
      <c r="G35" s="253"/>
      <c r="H35" s="82"/>
      <c r="I35" s="45">
        <f>SUM(I31:I34)</f>
        <v>250</v>
      </c>
      <c r="J35" s="45">
        <f>SUM(J31:J34)</f>
        <v>0</v>
      </c>
      <c r="K35" s="45">
        <f>SUM(K31:K34)</f>
        <v>0</v>
      </c>
      <c r="L35" s="45">
        <f>SUM(I35:K35)</f>
        <v>250</v>
      </c>
      <c r="M35" s="261"/>
    </row>
    <row r="36" spans="1:13" s="38" customFormat="1" ht="63">
      <c r="A36" s="60">
        <f>A31+1</f>
        <v>8</v>
      </c>
      <c r="B36" s="53" t="s">
        <v>156</v>
      </c>
      <c r="C36" s="50" t="s">
        <v>23</v>
      </c>
      <c r="D36" s="51" t="s">
        <v>23</v>
      </c>
      <c r="E36" s="51" t="s">
        <v>23</v>
      </c>
      <c r="F36" s="51" t="s">
        <v>23</v>
      </c>
      <c r="G36" s="51" t="s">
        <v>23</v>
      </c>
      <c r="H36" s="51"/>
      <c r="I36" s="66">
        <f>I38</f>
        <v>50</v>
      </c>
      <c r="J36" s="66">
        <f>J38</f>
        <v>50</v>
      </c>
      <c r="K36" s="66">
        <f>K38</f>
        <v>50</v>
      </c>
      <c r="L36" s="66">
        <f t="shared" si="0"/>
        <v>150</v>
      </c>
      <c r="M36" s="52" t="s">
        <v>23</v>
      </c>
    </row>
    <row r="37" spans="1:13" ht="48" customHeight="1">
      <c r="A37" s="262">
        <f>A36+1</f>
        <v>9</v>
      </c>
      <c r="B37" s="259" t="s">
        <v>102</v>
      </c>
      <c r="C37" s="79" t="s">
        <v>123</v>
      </c>
      <c r="D37" s="81" t="s">
        <v>30</v>
      </c>
      <c r="E37" s="54" t="s">
        <v>31</v>
      </c>
      <c r="F37" s="87" t="s">
        <v>162</v>
      </c>
      <c r="G37" s="81" t="s">
        <v>30</v>
      </c>
      <c r="H37" s="81"/>
      <c r="I37" s="45">
        <v>50</v>
      </c>
      <c r="J37" s="45">
        <v>50</v>
      </c>
      <c r="K37" s="63">
        <v>50</v>
      </c>
      <c r="L37" s="45">
        <f t="shared" si="0"/>
        <v>150</v>
      </c>
      <c r="M37" s="274" t="s">
        <v>264</v>
      </c>
    </row>
    <row r="38" spans="1:13" ht="15.75">
      <c r="A38" s="263"/>
      <c r="B38" s="260"/>
      <c r="C38" s="250" t="s">
        <v>36</v>
      </c>
      <c r="D38" s="251"/>
      <c r="E38" s="251"/>
      <c r="F38" s="251"/>
      <c r="G38" s="252"/>
      <c r="H38" s="193"/>
      <c r="I38" s="45">
        <f>SUM(I37:I37)</f>
        <v>50</v>
      </c>
      <c r="J38" s="45">
        <f>SUM(J37:J37)</f>
        <v>50</v>
      </c>
      <c r="K38" s="45">
        <f>SUM(K37:K37)</f>
        <v>50</v>
      </c>
      <c r="L38" s="45">
        <f t="shared" si="0"/>
        <v>150</v>
      </c>
      <c r="M38" s="276"/>
    </row>
    <row r="39" spans="1:13" s="38" customFormat="1" ht="30.75" customHeight="1">
      <c r="A39" s="55">
        <f>A37+1</f>
        <v>10</v>
      </c>
      <c r="B39" s="53" t="s">
        <v>157</v>
      </c>
      <c r="C39" s="50" t="s">
        <v>23</v>
      </c>
      <c r="D39" s="51" t="s">
        <v>23</v>
      </c>
      <c r="E39" s="51" t="s">
        <v>23</v>
      </c>
      <c r="F39" s="51" t="s">
        <v>23</v>
      </c>
      <c r="G39" s="51" t="s">
        <v>23</v>
      </c>
      <c r="H39" s="51"/>
      <c r="I39" s="66">
        <f>I65+I77</f>
        <v>48704.742000000006</v>
      </c>
      <c r="J39" s="66">
        <f>J44+J48+J65</f>
        <v>0</v>
      </c>
      <c r="K39" s="66">
        <f>K44+K48+K65</f>
        <v>0</v>
      </c>
      <c r="L39" s="66">
        <f t="shared" si="0"/>
        <v>48704.742000000006</v>
      </c>
      <c r="M39" s="52" t="s">
        <v>23</v>
      </c>
    </row>
    <row r="40" spans="1:13" ht="87" customHeight="1">
      <c r="A40" s="262">
        <f>A39+1</f>
        <v>11</v>
      </c>
      <c r="B40" s="103" t="s">
        <v>166</v>
      </c>
      <c r="C40" s="271" t="s">
        <v>123</v>
      </c>
      <c r="D40" s="268" t="s">
        <v>30</v>
      </c>
      <c r="E40" s="268" t="s">
        <v>31</v>
      </c>
      <c r="F40" s="268" t="s">
        <v>163</v>
      </c>
      <c r="G40" s="268" t="s">
        <v>30</v>
      </c>
      <c r="H40" s="268"/>
      <c r="I40" s="45">
        <f>SUM(I41:I43)</f>
        <v>0</v>
      </c>
      <c r="J40" s="45">
        <f>SUM(J41:J43)</f>
        <v>0</v>
      </c>
      <c r="K40" s="45">
        <f>SUM(K41:K43)</f>
        <v>0</v>
      </c>
      <c r="L40" s="45">
        <f t="shared" si="0"/>
        <v>0</v>
      </c>
      <c r="M40" s="271"/>
    </row>
    <row r="41" spans="1:13" s="102" customFormat="1" ht="15.75">
      <c r="A41" s="264"/>
      <c r="B41" s="94" t="s">
        <v>127</v>
      </c>
      <c r="C41" s="272"/>
      <c r="D41" s="269"/>
      <c r="E41" s="269"/>
      <c r="F41" s="269"/>
      <c r="G41" s="269"/>
      <c r="H41" s="269"/>
      <c r="I41" s="95">
        <v>0</v>
      </c>
      <c r="J41" s="95">
        <v>0</v>
      </c>
      <c r="K41" s="96">
        <v>0</v>
      </c>
      <c r="L41" s="95">
        <f t="shared" si="0"/>
        <v>0</v>
      </c>
      <c r="M41" s="272"/>
    </row>
    <row r="42" spans="1:13" s="102" customFormat="1" ht="15.75">
      <c r="A42" s="264"/>
      <c r="B42" s="94" t="s">
        <v>128</v>
      </c>
      <c r="C42" s="272"/>
      <c r="D42" s="269"/>
      <c r="E42" s="269"/>
      <c r="F42" s="269"/>
      <c r="G42" s="269"/>
      <c r="H42" s="269"/>
      <c r="I42" s="95">
        <v>0</v>
      </c>
      <c r="J42" s="95">
        <v>0</v>
      </c>
      <c r="K42" s="96">
        <v>0</v>
      </c>
      <c r="L42" s="95">
        <f t="shared" si="0"/>
        <v>0</v>
      </c>
      <c r="M42" s="272"/>
    </row>
    <row r="43" spans="1:13" s="102" customFormat="1" ht="31.5">
      <c r="A43" s="264"/>
      <c r="B43" s="94" t="s">
        <v>129</v>
      </c>
      <c r="C43" s="273"/>
      <c r="D43" s="270"/>
      <c r="E43" s="270"/>
      <c r="F43" s="270"/>
      <c r="G43" s="270"/>
      <c r="H43" s="270"/>
      <c r="I43" s="95">
        <v>0</v>
      </c>
      <c r="J43" s="95">
        <v>0</v>
      </c>
      <c r="K43" s="96">
        <v>0</v>
      </c>
      <c r="L43" s="95">
        <f t="shared" si="0"/>
        <v>0</v>
      </c>
      <c r="M43" s="272"/>
    </row>
    <row r="44" spans="1:13" ht="15.75" customHeight="1">
      <c r="A44" s="263"/>
      <c r="B44" s="84"/>
      <c r="C44" s="250" t="s">
        <v>103</v>
      </c>
      <c r="D44" s="251"/>
      <c r="E44" s="251"/>
      <c r="F44" s="251"/>
      <c r="G44" s="252"/>
      <c r="H44" s="193"/>
      <c r="I44" s="45">
        <f>I40</f>
        <v>0</v>
      </c>
      <c r="J44" s="45">
        <f>J40</f>
        <v>0</v>
      </c>
      <c r="K44" s="45">
        <f>K40</f>
        <v>0</v>
      </c>
      <c r="L44" s="45">
        <f t="shared" si="0"/>
        <v>0</v>
      </c>
      <c r="M44" s="273"/>
    </row>
    <row r="45" spans="1:13" ht="63" hidden="1">
      <c r="A45" s="262">
        <f>A40+1</f>
        <v>12</v>
      </c>
      <c r="B45" s="49" t="s">
        <v>187</v>
      </c>
      <c r="C45" s="271" t="s">
        <v>123</v>
      </c>
      <c r="D45" s="268" t="s">
        <v>30</v>
      </c>
      <c r="E45" s="268" t="s">
        <v>31</v>
      </c>
      <c r="F45" s="268" t="s">
        <v>165</v>
      </c>
      <c r="G45" s="268" t="s">
        <v>105</v>
      </c>
      <c r="H45" s="81"/>
      <c r="I45" s="45">
        <f>SUM(I46:I47)</f>
        <v>0</v>
      </c>
      <c r="J45" s="45">
        <f>SUM(J46:J47)</f>
        <v>0</v>
      </c>
      <c r="K45" s="45">
        <f>SUM(K46:K47)</f>
        <v>0</v>
      </c>
      <c r="L45" s="45">
        <f t="shared" si="0"/>
        <v>0</v>
      </c>
      <c r="M45" s="274" t="s">
        <v>189</v>
      </c>
    </row>
    <row r="46" spans="1:13" ht="15" customHeight="1" hidden="1">
      <c r="A46" s="264"/>
      <c r="B46" s="94" t="s">
        <v>188</v>
      </c>
      <c r="C46" s="272"/>
      <c r="D46" s="269"/>
      <c r="E46" s="269"/>
      <c r="F46" s="269"/>
      <c r="G46" s="269"/>
      <c r="H46" s="194"/>
      <c r="I46" s="95">
        <v>0</v>
      </c>
      <c r="J46" s="95">
        <v>0</v>
      </c>
      <c r="K46" s="95">
        <v>0</v>
      </c>
      <c r="L46" s="95">
        <f t="shared" si="0"/>
        <v>0</v>
      </c>
      <c r="M46" s="275"/>
    </row>
    <row r="47" spans="1:13" ht="31.5" hidden="1">
      <c r="A47" s="264"/>
      <c r="B47" s="94" t="s">
        <v>129</v>
      </c>
      <c r="C47" s="273"/>
      <c r="D47" s="270"/>
      <c r="E47" s="270"/>
      <c r="F47" s="270"/>
      <c r="G47" s="270"/>
      <c r="H47" s="80"/>
      <c r="I47" s="95">
        <v>0</v>
      </c>
      <c r="J47" s="95">
        <v>0</v>
      </c>
      <c r="K47" s="95">
        <v>0</v>
      </c>
      <c r="L47" s="95">
        <f t="shared" si="0"/>
        <v>0</v>
      </c>
      <c r="M47" s="275"/>
    </row>
    <row r="48" spans="1:13" ht="15.75" hidden="1">
      <c r="A48" s="263"/>
      <c r="B48" s="83"/>
      <c r="C48" s="253" t="s">
        <v>104</v>
      </c>
      <c r="D48" s="253"/>
      <c r="E48" s="253"/>
      <c r="F48" s="253"/>
      <c r="G48" s="253"/>
      <c r="H48" s="82"/>
      <c r="I48" s="45">
        <f>SUM(I45:I45)</f>
        <v>0</v>
      </c>
      <c r="J48" s="45">
        <f>SUM(J45:J45)</f>
        <v>0</v>
      </c>
      <c r="K48" s="45">
        <f>SUM(K45:K45)</f>
        <v>0</v>
      </c>
      <c r="L48" s="45">
        <f>SUM(I48:K48)</f>
        <v>0</v>
      </c>
      <c r="M48" s="276"/>
    </row>
    <row r="49" spans="1:13" ht="28.5" customHeight="1">
      <c r="A49" s="278">
        <v>12</v>
      </c>
      <c r="B49" s="271" t="s">
        <v>318</v>
      </c>
      <c r="C49" s="271" t="s">
        <v>265</v>
      </c>
      <c r="D49" s="268" t="s">
        <v>266</v>
      </c>
      <c r="E49" s="268" t="s">
        <v>31</v>
      </c>
      <c r="F49" s="254" t="s">
        <v>309</v>
      </c>
      <c r="G49" s="54" t="s">
        <v>317</v>
      </c>
      <c r="H49" s="54"/>
      <c r="I49" s="160">
        <f>8000-314.2</f>
        <v>7685.8</v>
      </c>
      <c r="J49" s="45">
        <v>0</v>
      </c>
      <c r="K49" s="63">
        <v>0</v>
      </c>
      <c r="L49" s="160">
        <f>SUM(I49:K49)</f>
        <v>7685.8</v>
      </c>
      <c r="M49" s="274" t="s">
        <v>334</v>
      </c>
    </row>
    <row r="50" spans="1:13" ht="28.5" customHeight="1">
      <c r="A50" s="299"/>
      <c r="B50" s="272"/>
      <c r="C50" s="272"/>
      <c r="D50" s="269"/>
      <c r="E50" s="269"/>
      <c r="F50" s="255"/>
      <c r="G50" s="54" t="s">
        <v>30</v>
      </c>
      <c r="H50" s="54"/>
      <c r="I50" s="160">
        <f>314.2</f>
        <v>314.2</v>
      </c>
      <c r="J50" s="45">
        <v>0</v>
      </c>
      <c r="K50" s="63">
        <v>0</v>
      </c>
      <c r="L50" s="160">
        <f>SUM(I50:K50)</f>
        <v>314.2</v>
      </c>
      <c r="M50" s="275"/>
    </row>
    <row r="51" spans="1:13" ht="25.5" customHeight="1">
      <c r="A51" s="299"/>
      <c r="B51" s="272"/>
      <c r="C51" s="272"/>
      <c r="D51" s="269"/>
      <c r="E51" s="269"/>
      <c r="F51" s="256"/>
      <c r="G51" s="54" t="s">
        <v>105</v>
      </c>
      <c r="H51" s="54"/>
      <c r="I51" s="160">
        <v>4000</v>
      </c>
      <c r="J51" s="45">
        <v>0</v>
      </c>
      <c r="K51" s="63">
        <v>0</v>
      </c>
      <c r="L51" s="160">
        <f>SUM(I51:K51)</f>
        <v>4000</v>
      </c>
      <c r="M51" s="275"/>
    </row>
    <row r="52" spans="1:13" ht="25.5" customHeight="1">
      <c r="A52" s="299"/>
      <c r="B52" s="272"/>
      <c r="C52" s="272"/>
      <c r="D52" s="269"/>
      <c r="E52" s="269"/>
      <c r="F52" s="48" t="s">
        <v>319</v>
      </c>
      <c r="G52" s="54" t="s">
        <v>317</v>
      </c>
      <c r="H52" s="54"/>
      <c r="I52" s="160">
        <v>6000</v>
      </c>
      <c r="J52" s="45">
        <v>0</v>
      </c>
      <c r="K52" s="63">
        <v>0</v>
      </c>
      <c r="L52" s="160">
        <f>SUM(I52:K52)</f>
        <v>6000</v>
      </c>
      <c r="M52" s="275"/>
    </row>
    <row r="53" spans="1:13" ht="25.5" customHeight="1">
      <c r="A53" s="299"/>
      <c r="B53" s="272"/>
      <c r="C53" s="273"/>
      <c r="D53" s="270"/>
      <c r="E53" s="270"/>
      <c r="F53" s="48" t="s">
        <v>114</v>
      </c>
      <c r="G53" s="54" t="s">
        <v>105</v>
      </c>
      <c r="H53" s="54"/>
      <c r="I53" s="160">
        <v>250</v>
      </c>
      <c r="J53" s="45">
        <v>0</v>
      </c>
      <c r="K53" s="63">
        <v>0</v>
      </c>
      <c r="L53" s="160">
        <f aca="true" t="shared" si="1" ref="L53:L96">SUM(I53:K53)</f>
        <v>250</v>
      </c>
      <c r="M53" s="275"/>
    </row>
    <row r="54" spans="1:13" ht="21.75" customHeight="1">
      <c r="A54" s="299"/>
      <c r="B54" s="272"/>
      <c r="C54" s="271" t="s">
        <v>123</v>
      </c>
      <c r="D54" s="268" t="s">
        <v>30</v>
      </c>
      <c r="E54" s="268" t="s">
        <v>327</v>
      </c>
      <c r="F54" s="254" t="s">
        <v>326</v>
      </c>
      <c r="G54" s="54" t="s">
        <v>105</v>
      </c>
      <c r="H54" s="54"/>
      <c r="I54" s="160">
        <f>600-50</f>
        <v>550</v>
      </c>
      <c r="J54" s="45">
        <v>0</v>
      </c>
      <c r="K54" s="63">
        <v>0</v>
      </c>
      <c r="L54" s="160">
        <f t="shared" si="1"/>
        <v>550</v>
      </c>
      <c r="M54" s="275"/>
    </row>
    <row r="55" spans="1:13" ht="20.25" customHeight="1">
      <c r="A55" s="299"/>
      <c r="B55" s="272"/>
      <c r="C55" s="272"/>
      <c r="D55" s="269"/>
      <c r="E55" s="269"/>
      <c r="F55" s="255"/>
      <c r="G55" s="54" t="s">
        <v>30</v>
      </c>
      <c r="H55" s="54"/>
      <c r="I55" s="160">
        <f>17888.824+310.825</f>
        <v>18199.649</v>
      </c>
      <c r="J55" s="45">
        <v>0</v>
      </c>
      <c r="K55" s="63">
        <v>0</v>
      </c>
      <c r="L55" s="160">
        <f t="shared" si="1"/>
        <v>18199.649</v>
      </c>
      <c r="M55" s="275"/>
    </row>
    <row r="56" spans="1:13" ht="20.25" customHeight="1">
      <c r="A56" s="299"/>
      <c r="B56" s="272"/>
      <c r="C56" s="272"/>
      <c r="D56" s="269"/>
      <c r="E56" s="269"/>
      <c r="F56" s="255"/>
      <c r="G56" s="54" t="s">
        <v>328</v>
      </c>
      <c r="H56" s="54"/>
      <c r="I56" s="160">
        <f>600-260.825</f>
        <v>339.175</v>
      </c>
      <c r="J56" s="45">
        <v>0</v>
      </c>
      <c r="K56" s="63">
        <v>0</v>
      </c>
      <c r="L56" s="160">
        <f>SUM(I56:K56)</f>
        <v>339.175</v>
      </c>
      <c r="M56" s="275"/>
    </row>
    <row r="57" spans="1:13" ht="21.75" customHeight="1">
      <c r="A57" s="299"/>
      <c r="B57" s="272"/>
      <c r="C57" s="273"/>
      <c r="D57" s="270"/>
      <c r="E57" s="270"/>
      <c r="F57" s="256"/>
      <c r="G57" s="81" t="s">
        <v>329</v>
      </c>
      <c r="H57" s="81"/>
      <c r="I57" s="161">
        <v>10770</v>
      </c>
      <c r="J57" s="145">
        <v>0</v>
      </c>
      <c r="K57" s="146">
        <v>0</v>
      </c>
      <c r="L57" s="161">
        <f t="shared" si="1"/>
        <v>10770</v>
      </c>
      <c r="M57" s="275"/>
    </row>
    <row r="58" spans="1:13" ht="18.75" customHeight="1" hidden="1">
      <c r="A58" s="299"/>
      <c r="B58" s="272"/>
      <c r="C58" s="40" t="s">
        <v>265</v>
      </c>
      <c r="D58" s="54" t="s">
        <v>266</v>
      </c>
      <c r="E58" s="21" t="s">
        <v>100</v>
      </c>
      <c r="F58" s="147" t="s">
        <v>290</v>
      </c>
      <c r="G58" s="54" t="s">
        <v>105</v>
      </c>
      <c r="H58" s="54"/>
      <c r="I58" s="160"/>
      <c r="J58" s="45">
        <v>0</v>
      </c>
      <c r="K58" s="63">
        <v>0</v>
      </c>
      <c r="L58" s="160">
        <f t="shared" si="1"/>
        <v>0</v>
      </c>
      <c r="M58" s="275"/>
    </row>
    <row r="59" spans="1:13" ht="16.5" customHeight="1" hidden="1">
      <c r="A59" s="299"/>
      <c r="B59" s="272"/>
      <c r="C59" s="40" t="s">
        <v>265</v>
      </c>
      <c r="D59" s="54" t="s">
        <v>266</v>
      </c>
      <c r="E59" s="21" t="s">
        <v>31</v>
      </c>
      <c r="F59" s="147" t="s">
        <v>290</v>
      </c>
      <c r="G59" s="54" t="s">
        <v>105</v>
      </c>
      <c r="H59" s="54"/>
      <c r="I59" s="160"/>
      <c r="J59" s="45">
        <v>0</v>
      </c>
      <c r="K59" s="63">
        <v>0</v>
      </c>
      <c r="L59" s="160">
        <f t="shared" si="1"/>
        <v>0</v>
      </c>
      <c r="M59" s="275"/>
    </row>
    <row r="60" spans="1:13" ht="18.75" customHeight="1">
      <c r="A60" s="299"/>
      <c r="B60" s="272"/>
      <c r="C60" s="271" t="s">
        <v>123</v>
      </c>
      <c r="D60" s="268" t="s">
        <v>30</v>
      </c>
      <c r="E60" s="315" t="s">
        <v>327</v>
      </c>
      <c r="F60" s="337" t="s">
        <v>330</v>
      </c>
      <c r="G60" s="54" t="s">
        <v>328</v>
      </c>
      <c r="H60" s="54"/>
      <c r="I60" s="160">
        <v>10.825</v>
      </c>
      <c r="J60" s="45">
        <v>0</v>
      </c>
      <c r="K60" s="63">
        <v>0</v>
      </c>
      <c r="L60" s="160">
        <f>I60</f>
        <v>10.825</v>
      </c>
      <c r="M60" s="149"/>
    </row>
    <row r="61" spans="1:13" ht="18.75" customHeight="1">
      <c r="A61" s="299"/>
      <c r="B61" s="272"/>
      <c r="C61" s="272"/>
      <c r="D61" s="269"/>
      <c r="E61" s="336"/>
      <c r="F61" s="338"/>
      <c r="G61" s="54" t="s">
        <v>30</v>
      </c>
      <c r="H61" s="54"/>
      <c r="I61" s="160">
        <f>376.122+183.053</f>
        <v>559.175</v>
      </c>
      <c r="J61" s="45">
        <v>0</v>
      </c>
      <c r="K61" s="63">
        <v>0</v>
      </c>
      <c r="L61" s="160">
        <f>I61</f>
        <v>559.175</v>
      </c>
      <c r="M61" s="149"/>
    </row>
    <row r="62" spans="1:13" ht="15.75" customHeight="1">
      <c r="A62" s="299"/>
      <c r="B62" s="272"/>
      <c r="C62" s="273"/>
      <c r="D62" s="270"/>
      <c r="E62" s="316"/>
      <c r="F62" s="338"/>
      <c r="G62" s="154" t="s">
        <v>329</v>
      </c>
      <c r="H62" s="154"/>
      <c r="I62" s="208">
        <f>219.796-193.878</f>
        <v>25.918000000000006</v>
      </c>
      <c r="J62" s="143">
        <v>0</v>
      </c>
      <c r="K62" s="143">
        <v>0</v>
      </c>
      <c r="L62" s="162">
        <f>SUM(I62:K62)</f>
        <v>25.918000000000006</v>
      </c>
      <c r="M62" s="149"/>
    </row>
    <row r="63" spans="1:13" ht="15.75" customHeight="1" hidden="1">
      <c r="A63" s="299"/>
      <c r="B63" s="272"/>
      <c r="C63" s="79"/>
      <c r="D63" s="54"/>
      <c r="E63" s="21"/>
      <c r="F63" s="206"/>
      <c r="G63" s="154"/>
      <c r="H63" s="154"/>
      <c r="I63" s="208">
        <v>0</v>
      </c>
      <c r="J63" s="143">
        <v>0</v>
      </c>
      <c r="K63" s="143">
        <v>0</v>
      </c>
      <c r="L63" s="162">
        <f>SUM(I63:K63)</f>
        <v>0</v>
      </c>
      <c r="M63" s="149"/>
    </row>
    <row r="64" spans="1:13" ht="20.25" customHeight="1" hidden="1">
      <c r="A64" s="299"/>
      <c r="B64" s="272"/>
      <c r="C64" s="40" t="s">
        <v>123</v>
      </c>
      <c r="D64" s="54" t="s">
        <v>30</v>
      </c>
      <c r="E64" s="54" t="s">
        <v>31</v>
      </c>
      <c r="F64" s="153"/>
      <c r="G64" s="54" t="s">
        <v>105</v>
      </c>
      <c r="H64" s="54"/>
      <c r="I64" s="160">
        <v>0</v>
      </c>
      <c r="J64" s="45">
        <v>0</v>
      </c>
      <c r="K64" s="63">
        <v>0</v>
      </c>
      <c r="L64" s="160">
        <f>SUM(I64:K64)</f>
        <v>0</v>
      </c>
      <c r="M64" s="149"/>
    </row>
    <row r="65" spans="1:13" ht="48.75" customHeight="1">
      <c r="A65" s="279"/>
      <c r="B65" s="273"/>
      <c r="C65" s="250" t="s">
        <v>104</v>
      </c>
      <c r="D65" s="251"/>
      <c r="E65" s="251"/>
      <c r="F65" s="251"/>
      <c r="G65" s="252"/>
      <c r="H65" s="193"/>
      <c r="I65" s="45">
        <f>SUM(I49:I64)</f>
        <v>48704.742000000006</v>
      </c>
      <c r="J65" s="45">
        <f>SUM(J53:J61)</f>
        <v>0</v>
      </c>
      <c r="K65" s="45">
        <f>SUM(K53:K55)</f>
        <v>0</v>
      </c>
      <c r="L65" s="143">
        <f>SUM(I65:K65)</f>
        <v>48704.742000000006</v>
      </c>
      <c r="M65" s="148"/>
    </row>
    <row r="66" spans="1:13" ht="15.75" hidden="1">
      <c r="A66" s="151"/>
      <c r="B66" s="150"/>
      <c r="C66" s="40"/>
      <c r="D66" s="82"/>
      <c r="E66" s="82"/>
      <c r="F66" s="82"/>
      <c r="G66" s="82"/>
      <c r="H66" s="82"/>
      <c r="I66" s="157"/>
      <c r="J66" s="157"/>
      <c r="K66" s="157"/>
      <c r="L66" s="156"/>
      <c r="M66" s="152"/>
    </row>
    <row r="67" spans="1:13" ht="18" customHeight="1" hidden="1">
      <c r="A67" s="278">
        <v>12</v>
      </c>
      <c r="B67" s="271" t="s">
        <v>294</v>
      </c>
      <c r="C67" s="271" t="s">
        <v>123</v>
      </c>
      <c r="D67" s="339" t="s">
        <v>30</v>
      </c>
      <c r="E67" s="339" t="s">
        <v>31</v>
      </c>
      <c r="F67" s="337" t="s">
        <v>292</v>
      </c>
      <c r="G67" s="154" t="s">
        <v>105</v>
      </c>
      <c r="H67" s="154"/>
      <c r="I67" s="209">
        <v>0</v>
      </c>
      <c r="J67" s="156">
        <v>0</v>
      </c>
      <c r="K67" s="156">
        <v>0</v>
      </c>
      <c r="L67" s="156">
        <f t="shared" si="1"/>
        <v>0</v>
      </c>
      <c r="M67" s="274"/>
    </row>
    <row r="68" spans="1:13" ht="15.75" hidden="1">
      <c r="A68" s="299"/>
      <c r="B68" s="272"/>
      <c r="C68" s="272"/>
      <c r="D68" s="344"/>
      <c r="E68" s="344"/>
      <c r="F68" s="345"/>
      <c r="G68" s="154" t="s">
        <v>30</v>
      </c>
      <c r="H68" s="154"/>
      <c r="I68" s="209">
        <v>0</v>
      </c>
      <c r="J68" s="156">
        <v>0</v>
      </c>
      <c r="K68" s="156">
        <v>0</v>
      </c>
      <c r="L68" s="156">
        <f t="shared" si="1"/>
        <v>0</v>
      </c>
      <c r="M68" s="275"/>
    </row>
    <row r="69" spans="1:13" ht="15.75" hidden="1">
      <c r="A69" s="299"/>
      <c r="B69" s="272"/>
      <c r="C69" s="272"/>
      <c r="D69" s="344"/>
      <c r="E69" s="344"/>
      <c r="F69" s="337" t="s">
        <v>295</v>
      </c>
      <c r="G69" s="154" t="s">
        <v>105</v>
      </c>
      <c r="H69" s="154"/>
      <c r="I69" s="209">
        <v>0</v>
      </c>
      <c r="J69" s="156">
        <v>0</v>
      </c>
      <c r="K69" s="156">
        <v>0</v>
      </c>
      <c r="L69" s="156">
        <f t="shared" si="1"/>
        <v>0</v>
      </c>
      <c r="M69" s="275"/>
    </row>
    <row r="70" spans="1:13" ht="15.75" hidden="1">
      <c r="A70" s="299"/>
      <c r="B70" s="272"/>
      <c r="C70" s="272"/>
      <c r="D70" s="344"/>
      <c r="E70" s="344"/>
      <c r="F70" s="338"/>
      <c r="G70" s="339" t="s">
        <v>30</v>
      </c>
      <c r="H70" s="196"/>
      <c r="I70" s="209">
        <v>0</v>
      </c>
      <c r="J70" s="156">
        <v>0</v>
      </c>
      <c r="K70" s="156">
        <v>0</v>
      </c>
      <c r="L70" s="156">
        <f t="shared" si="1"/>
        <v>0</v>
      </c>
      <c r="M70" s="275"/>
    </row>
    <row r="71" spans="1:13" ht="15.75" hidden="1">
      <c r="A71" s="299"/>
      <c r="B71" s="272"/>
      <c r="C71" s="272"/>
      <c r="D71" s="344"/>
      <c r="E71" s="344"/>
      <c r="F71" s="345"/>
      <c r="G71" s="340"/>
      <c r="H71" s="197"/>
      <c r="I71" s="209">
        <v>0</v>
      </c>
      <c r="J71" s="156">
        <v>0</v>
      </c>
      <c r="K71" s="156">
        <v>0</v>
      </c>
      <c r="L71" s="156">
        <f t="shared" si="1"/>
        <v>0</v>
      </c>
      <c r="M71" s="275"/>
    </row>
    <row r="72" spans="1:13" ht="15.75" hidden="1">
      <c r="A72" s="299"/>
      <c r="B72" s="272"/>
      <c r="C72" s="272"/>
      <c r="D72" s="344"/>
      <c r="E72" s="344"/>
      <c r="F72" s="337" t="s">
        <v>290</v>
      </c>
      <c r="G72" s="158" t="s">
        <v>105</v>
      </c>
      <c r="H72" s="197"/>
      <c r="I72" s="210"/>
      <c r="J72" s="156">
        <v>0</v>
      </c>
      <c r="K72" s="156">
        <v>0</v>
      </c>
      <c r="L72" s="156">
        <f t="shared" si="1"/>
        <v>0</v>
      </c>
      <c r="M72" s="275"/>
    </row>
    <row r="73" spans="1:13" ht="15.75" hidden="1">
      <c r="A73" s="299"/>
      <c r="B73" s="272"/>
      <c r="C73" s="272"/>
      <c r="D73" s="344"/>
      <c r="E73" s="344"/>
      <c r="F73" s="345"/>
      <c r="G73" s="158" t="s">
        <v>30</v>
      </c>
      <c r="H73" s="197"/>
      <c r="I73" s="210"/>
      <c r="J73" s="156">
        <v>0</v>
      </c>
      <c r="K73" s="156">
        <v>0</v>
      </c>
      <c r="L73" s="156">
        <f t="shared" si="1"/>
        <v>0</v>
      </c>
      <c r="M73" s="275"/>
    </row>
    <row r="74" spans="1:13" ht="15.75" hidden="1">
      <c r="A74" s="299"/>
      <c r="B74" s="272"/>
      <c r="C74" s="272"/>
      <c r="D74" s="344"/>
      <c r="E74" s="344"/>
      <c r="F74" s="147" t="s">
        <v>296</v>
      </c>
      <c r="G74" s="154" t="s">
        <v>105</v>
      </c>
      <c r="H74" s="154"/>
      <c r="I74" s="210"/>
      <c r="J74" s="156">
        <v>0</v>
      </c>
      <c r="K74" s="156">
        <v>0</v>
      </c>
      <c r="L74" s="156">
        <f t="shared" si="1"/>
        <v>0</v>
      </c>
      <c r="M74" s="275"/>
    </row>
    <row r="75" spans="1:13" ht="15.75" hidden="1">
      <c r="A75" s="299"/>
      <c r="B75" s="272"/>
      <c r="C75" s="272"/>
      <c r="D75" s="344"/>
      <c r="E75" s="344"/>
      <c r="F75" s="337" t="s">
        <v>290</v>
      </c>
      <c r="G75" s="154" t="s">
        <v>105</v>
      </c>
      <c r="H75" s="154"/>
      <c r="I75" s="209"/>
      <c r="J75" s="156">
        <v>0</v>
      </c>
      <c r="K75" s="156">
        <v>0</v>
      </c>
      <c r="L75" s="156">
        <f t="shared" si="1"/>
        <v>0</v>
      </c>
      <c r="M75" s="275"/>
    </row>
    <row r="76" spans="1:13" ht="15.75" hidden="1">
      <c r="A76" s="299"/>
      <c r="B76" s="272"/>
      <c r="C76" s="273"/>
      <c r="D76" s="340"/>
      <c r="E76" s="340"/>
      <c r="F76" s="345"/>
      <c r="G76" s="154" t="s">
        <v>30</v>
      </c>
      <c r="H76" s="154"/>
      <c r="I76" s="209"/>
      <c r="J76" s="156">
        <v>0</v>
      </c>
      <c r="K76" s="156">
        <v>0</v>
      </c>
      <c r="L76" s="156">
        <f t="shared" si="1"/>
        <v>0</v>
      </c>
      <c r="M76" s="275"/>
    </row>
    <row r="77" spans="1:13" ht="15.75" hidden="1">
      <c r="A77" s="279"/>
      <c r="B77" s="273"/>
      <c r="C77" s="341" t="s">
        <v>104</v>
      </c>
      <c r="D77" s="342"/>
      <c r="E77" s="342"/>
      <c r="F77" s="342"/>
      <c r="G77" s="343"/>
      <c r="H77" s="198"/>
      <c r="I77" s="209">
        <f>SUM(I67:I76)</f>
        <v>0</v>
      </c>
      <c r="J77" s="155">
        <f>SUM(J67:J76)</f>
        <v>0</v>
      </c>
      <c r="K77" s="155">
        <f>SUM(K67:K76)</f>
        <v>0</v>
      </c>
      <c r="L77" s="155">
        <f>SUM(L67:L76)</f>
        <v>0</v>
      </c>
      <c r="M77" s="276"/>
    </row>
    <row r="78" spans="1:13" s="38" customFormat="1" ht="31.5">
      <c r="A78" s="60">
        <v>13</v>
      </c>
      <c r="B78" s="53" t="s">
        <v>158</v>
      </c>
      <c r="C78" s="50" t="s">
        <v>23</v>
      </c>
      <c r="D78" s="51" t="s">
        <v>23</v>
      </c>
      <c r="E78" s="51" t="s">
        <v>23</v>
      </c>
      <c r="F78" s="51" t="s">
        <v>23</v>
      </c>
      <c r="G78" s="51" t="s">
        <v>23</v>
      </c>
      <c r="H78" s="51"/>
      <c r="I78" s="66">
        <f>I98+I85</f>
        <v>86933.78599999998</v>
      </c>
      <c r="J78" s="66">
        <f>J98+J85</f>
        <v>76153.86099999999</v>
      </c>
      <c r="K78" s="65">
        <f>J78</f>
        <v>76153.86099999999</v>
      </c>
      <c r="L78" s="188">
        <f t="shared" si="1"/>
        <v>239241.50799999997</v>
      </c>
      <c r="M78" s="52" t="s">
        <v>23</v>
      </c>
    </row>
    <row r="79" spans="1:13" ht="15.75" customHeight="1">
      <c r="A79" s="278">
        <v>14</v>
      </c>
      <c r="B79" s="277" t="s">
        <v>106</v>
      </c>
      <c r="C79" s="271" t="s">
        <v>123</v>
      </c>
      <c r="D79" s="268" t="s">
        <v>30</v>
      </c>
      <c r="E79" s="268" t="s">
        <v>53</v>
      </c>
      <c r="F79" s="254" t="s">
        <v>160</v>
      </c>
      <c r="G79" s="54" t="s">
        <v>51</v>
      </c>
      <c r="H79" s="54"/>
      <c r="I79" s="45">
        <v>2915.615</v>
      </c>
      <c r="J79" s="45">
        <f>I79</f>
        <v>2915.615</v>
      </c>
      <c r="K79" s="45">
        <f>J79</f>
        <v>2915.615</v>
      </c>
      <c r="L79" s="143">
        <f t="shared" si="1"/>
        <v>8746.845</v>
      </c>
      <c r="M79" s="261" t="s">
        <v>107</v>
      </c>
    </row>
    <row r="80" spans="1:13" ht="15.75">
      <c r="A80" s="299"/>
      <c r="B80" s="277"/>
      <c r="C80" s="272"/>
      <c r="D80" s="269"/>
      <c r="E80" s="269"/>
      <c r="F80" s="255"/>
      <c r="G80" s="54" t="s">
        <v>108</v>
      </c>
      <c r="H80" s="54"/>
      <c r="I80" s="45">
        <v>305</v>
      </c>
      <c r="J80" s="45">
        <v>305</v>
      </c>
      <c r="K80" s="45">
        <v>305</v>
      </c>
      <c r="L80" s="143">
        <f t="shared" si="1"/>
        <v>915</v>
      </c>
      <c r="M80" s="261"/>
    </row>
    <row r="81" spans="1:13" ht="15.75" customHeight="1">
      <c r="A81" s="299"/>
      <c r="B81" s="277"/>
      <c r="C81" s="272"/>
      <c r="D81" s="269"/>
      <c r="E81" s="269"/>
      <c r="F81" s="255"/>
      <c r="G81" s="54" t="s">
        <v>82</v>
      </c>
      <c r="H81" s="54"/>
      <c r="I81" s="45">
        <v>880.516</v>
      </c>
      <c r="J81" s="45">
        <f>I81</f>
        <v>880.516</v>
      </c>
      <c r="K81" s="45">
        <v>800.651</v>
      </c>
      <c r="L81" s="143">
        <f t="shared" si="1"/>
        <v>2561.683</v>
      </c>
      <c r="M81" s="261"/>
    </row>
    <row r="82" spans="1:13" ht="15.75">
      <c r="A82" s="299"/>
      <c r="B82" s="277"/>
      <c r="C82" s="272"/>
      <c r="D82" s="269"/>
      <c r="E82" s="269"/>
      <c r="F82" s="255"/>
      <c r="G82" s="54" t="s">
        <v>30</v>
      </c>
      <c r="H82" s="54"/>
      <c r="I82" s="45">
        <v>477.43</v>
      </c>
      <c r="J82" s="45">
        <v>771.43</v>
      </c>
      <c r="K82" s="45">
        <v>771.43</v>
      </c>
      <c r="L82" s="143">
        <f t="shared" si="1"/>
        <v>2020.29</v>
      </c>
      <c r="M82" s="261"/>
    </row>
    <row r="83" spans="1:13" ht="15.75">
      <c r="A83" s="299"/>
      <c r="B83" s="277"/>
      <c r="C83" s="272"/>
      <c r="D83" s="269"/>
      <c r="E83" s="269"/>
      <c r="F83" s="255"/>
      <c r="G83" s="54" t="s">
        <v>34</v>
      </c>
      <c r="H83" s="54"/>
      <c r="I83" s="45">
        <v>10</v>
      </c>
      <c r="J83" s="45">
        <v>10</v>
      </c>
      <c r="K83" s="45">
        <v>10</v>
      </c>
      <c r="L83" s="143">
        <f t="shared" si="1"/>
        <v>30</v>
      </c>
      <c r="M83" s="261"/>
    </row>
    <row r="84" spans="1:13" ht="15.75" hidden="1">
      <c r="A84" s="299"/>
      <c r="B84" s="277"/>
      <c r="C84" s="273"/>
      <c r="D84" s="270"/>
      <c r="E84" s="270"/>
      <c r="F84" s="256"/>
      <c r="G84" s="54" t="s">
        <v>302</v>
      </c>
      <c r="H84" s="54"/>
      <c r="I84" s="45">
        <v>0</v>
      </c>
      <c r="J84" s="45">
        <v>0</v>
      </c>
      <c r="K84" s="45">
        <v>0</v>
      </c>
      <c r="L84" s="143">
        <f>SUM(I84:K84)</f>
        <v>0</v>
      </c>
      <c r="M84" s="261"/>
    </row>
    <row r="85" spans="1:13" ht="15.75">
      <c r="A85" s="279"/>
      <c r="B85" s="277"/>
      <c r="C85" s="253" t="s">
        <v>109</v>
      </c>
      <c r="D85" s="253"/>
      <c r="E85" s="253"/>
      <c r="F85" s="253"/>
      <c r="G85" s="253"/>
      <c r="H85" s="82"/>
      <c r="I85" s="45">
        <f>SUM(I79:I84)</f>
        <v>4588.561</v>
      </c>
      <c r="J85" s="45">
        <f>SUM(J79:J84)</f>
        <v>4882.561</v>
      </c>
      <c r="K85" s="45">
        <f>SUM(K79:K84)</f>
        <v>4802.696</v>
      </c>
      <c r="L85" s="143">
        <f>SUM(I85:K85)</f>
        <v>14273.818</v>
      </c>
      <c r="M85" s="261"/>
    </row>
    <row r="86" spans="1:13" ht="15.75">
      <c r="A86" s="278">
        <v>15</v>
      </c>
      <c r="B86" s="277" t="s">
        <v>110</v>
      </c>
      <c r="C86" s="271" t="s">
        <v>123</v>
      </c>
      <c r="D86" s="268" t="s">
        <v>30</v>
      </c>
      <c r="E86" s="268" t="s">
        <v>53</v>
      </c>
      <c r="F86" s="254" t="s">
        <v>154</v>
      </c>
      <c r="G86" s="54" t="s">
        <v>32</v>
      </c>
      <c r="H86" s="54"/>
      <c r="I86" s="45">
        <v>50531.662</v>
      </c>
      <c r="J86" s="45">
        <f>I86</f>
        <v>50531.662</v>
      </c>
      <c r="K86" s="45">
        <f>J86</f>
        <v>50531.662</v>
      </c>
      <c r="L86" s="143">
        <f t="shared" si="1"/>
        <v>151594.98599999998</v>
      </c>
      <c r="M86" s="261"/>
    </row>
    <row r="87" spans="1:13" ht="15.75">
      <c r="A87" s="299"/>
      <c r="B87" s="277"/>
      <c r="C87" s="272"/>
      <c r="D87" s="269"/>
      <c r="E87" s="269"/>
      <c r="F87" s="255"/>
      <c r="G87" s="54" t="s">
        <v>33</v>
      </c>
      <c r="H87" s="54"/>
      <c r="I87" s="45">
        <v>1910.77885</v>
      </c>
      <c r="J87" s="45">
        <v>1956.317</v>
      </c>
      <c r="K87" s="45">
        <v>1956.317</v>
      </c>
      <c r="L87" s="143">
        <f t="shared" si="1"/>
        <v>5823.41285</v>
      </c>
      <c r="M87" s="261"/>
    </row>
    <row r="88" spans="1:13" ht="15.75">
      <c r="A88" s="299"/>
      <c r="B88" s="277"/>
      <c r="C88" s="272"/>
      <c r="D88" s="269"/>
      <c r="E88" s="269"/>
      <c r="F88" s="255"/>
      <c r="G88" s="54" t="s">
        <v>81</v>
      </c>
      <c r="H88" s="54"/>
      <c r="I88" s="45">
        <v>15269.322</v>
      </c>
      <c r="J88" s="45">
        <v>15323.983</v>
      </c>
      <c r="K88" s="45">
        <v>15323.983</v>
      </c>
      <c r="L88" s="143">
        <f t="shared" si="1"/>
        <v>45917.288</v>
      </c>
      <c r="M88" s="261"/>
    </row>
    <row r="89" spans="1:13" ht="15.75">
      <c r="A89" s="299"/>
      <c r="B89" s="277"/>
      <c r="C89" s="272"/>
      <c r="D89" s="269"/>
      <c r="E89" s="269"/>
      <c r="F89" s="255"/>
      <c r="G89" s="54" t="s">
        <v>30</v>
      </c>
      <c r="H89" s="54"/>
      <c r="I89" s="45">
        <v>1054.351</v>
      </c>
      <c r="J89" s="45">
        <v>679.771</v>
      </c>
      <c r="K89" s="45">
        <f>J89</f>
        <v>679.771</v>
      </c>
      <c r="L89" s="143">
        <f t="shared" si="1"/>
        <v>2413.893</v>
      </c>
      <c r="M89" s="261"/>
    </row>
    <row r="90" spans="1:13" ht="15.75">
      <c r="A90" s="299"/>
      <c r="B90" s="277"/>
      <c r="C90" s="272"/>
      <c r="D90" s="269"/>
      <c r="E90" s="269"/>
      <c r="F90" s="255"/>
      <c r="G90" s="54" t="s">
        <v>266</v>
      </c>
      <c r="H90" s="54"/>
      <c r="I90" s="45">
        <v>2779.567</v>
      </c>
      <c r="J90" s="45">
        <f>I90</f>
        <v>2779.567</v>
      </c>
      <c r="K90" s="45">
        <f>J90</f>
        <v>2779.567</v>
      </c>
      <c r="L90" s="143">
        <f>SUM(I90:K90)</f>
        <v>8338.701000000001</v>
      </c>
      <c r="M90" s="261"/>
    </row>
    <row r="91" spans="1:13" ht="15.75">
      <c r="A91" s="299"/>
      <c r="B91" s="277"/>
      <c r="C91" s="272"/>
      <c r="D91" s="269"/>
      <c r="E91" s="269"/>
      <c r="F91" s="255"/>
      <c r="G91" s="54" t="s">
        <v>298</v>
      </c>
      <c r="H91" s="54"/>
      <c r="I91" s="45">
        <v>45.53815</v>
      </c>
      <c r="J91" s="45">
        <v>0</v>
      </c>
      <c r="K91" s="45">
        <v>0</v>
      </c>
      <c r="L91" s="143">
        <f>SUM(I91:K91)</f>
        <v>45.53815</v>
      </c>
      <c r="M91" s="261"/>
    </row>
    <row r="92" spans="1:13" ht="15.75">
      <c r="A92" s="299"/>
      <c r="B92" s="277"/>
      <c r="C92" s="272"/>
      <c r="D92" s="269"/>
      <c r="E92" s="269"/>
      <c r="F92" s="255"/>
      <c r="G92" s="54" t="s">
        <v>297</v>
      </c>
      <c r="H92" s="54"/>
      <c r="I92" s="45">
        <v>12</v>
      </c>
      <c r="J92" s="45">
        <v>0</v>
      </c>
      <c r="K92" s="45">
        <v>0</v>
      </c>
      <c r="L92" s="143">
        <f>SUM(I92:K92)</f>
        <v>12</v>
      </c>
      <c r="M92" s="261"/>
    </row>
    <row r="93" spans="1:13" ht="15.75">
      <c r="A93" s="299"/>
      <c r="B93" s="277"/>
      <c r="C93" s="272"/>
      <c r="D93" s="269"/>
      <c r="E93" s="269"/>
      <c r="F93" s="255"/>
      <c r="G93" s="54" t="s">
        <v>34</v>
      </c>
      <c r="H93" s="54"/>
      <c r="I93" s="45">
        <v>6.4</v>
      </c>
      <c r="J93" s="45">
        <v>0</v>
      </c>
      <c r="K93" s="45">
        <v>0</v>
      </c>
      <c r="L93" s="143">
        <f>SUM(I93:K93)</f>
        <v>6.4</v>
      </c>
      <c r="M93" s="261"/>
    </row>
    <row r="94" spans="1:13" ht="15.75">
      <c r="A94" s="299"/>
      <c r="B94" s="277"/>
      <c r="C94" s="272"/>
      <c r="D94" s="270"/>
      <c r="E94" s="270"/>
      <c r="F94" s="256"/>
      <c r="G94" s="54" t="s">
        <v>302</v>
      </c>
      <c r="H94" s="54"/>
      <c r="I94" s="45">
        <v>36.261</v>
      </c>
      <c r="J94" s="45">
        <v>0</v>
      </c>
      <c r="K94" s="45">
        <v>0</v>
      </c>
      <c r="L94" s="143">
        <f t="shared" si="1"/>
        <v>36.261</v>
      </c>
      <c r="M94" s="261"/>
    </row>
    <row r="95" spans="1:13" ht="15.75">
      <c r="A95" s="299"/>
      <c r="B95" s="277"/>
      <c r="C95" s="272"/>
      <c r="D95" s="268" t="s">
        <v>30</v>
      </c>
      <c r="E95" s="268" t="s">
        <v>31</v>
      </c>
      <c r="F95" s="268" t="s">
        <v>303</v>
      </c>
      <c r="G95" s="54" t="s">
        <v>32</v>
      </c>
      <c r="H95" s="54"/>
      <c r="I95" s="45">
        <v>8042.508</v>
      </c>
      <c r="J95" s="45">
        <v>0</v>
      </c>
      <c r="K95" s="45">
        <v>0</v>
      </c>
      <c r="L95" s="143">
        <f t="shared" si="1"/>
        <v>8042.508</v>
      </c>
      <c r="M95" s="261"/>
    </row>
    <row r="96" spans="1:13" ht="15.75">
      <c r="A96" s="299"/>
      <c r="B96" s="277"/>
      <c r="C96" s="272"/>
      <c r="D96" s="269"/>
      <c r="E96" s="269"/>
      <c r="F96" s="269"/>
      <c r="G96" s="54" t="s">
        <v>33</v>
      </c>
      <c r="H96" s="54"/>
      <c r="I96" s="45">
        <v>228</v>
      </c>
      <c r="J96" s="45">
        <v>0</v>
      </c>
      <c r="K96" s="45">
        <v>0</v>
      </c>
      <c r="L96" s="143">
        <f t="shared" si="1"/>
        <v>228</v>
      </c>
      <c r="M96" s="261"/>
    </row>
    <row r="97" spans="1:13" ht="15.75">
      <c r="A97" s="299"/>
      <c r="B97" s="277"/>
      <c r="C97" s="273"/>
      <c r="D97" s="270"/>
      <c r="E97" s="270"/>
      <c r="F97" s="270"/>
      <c r="G97" s="54" t="s">
        <v>81</v>
      </c>
      <c r="H97" s="54"/>
      <c r="I97" s="45">
        <v>2428.837</v>
      </c>
      <c r="J97" s="45">
        <v>0</v>
      </c>
      <c r="K97" s="45">
        <v>0</v>
      </c>
      <c r="L97" s="143">
        <f>SUM(I97:K97)</f>
        <v>2428.837</v>
      </c>
      <c r="M97" s="261"/>
    </row>
    <row r="98" spans="1:13" ht="15.75">
      <c r="A98" s="279"/>
      <c r="B98" s="277"/>
      <c r="C98" s="253" t="s">
        <v>111</v>
      </c>
      <c r="D98" s="253"/>
      <c r="E98" s="253"/>
      <c r="F98" s="253"/>
      <c r="G98" s="253"/>
      <c r="H98" s="82"/>
      <c r="I98" s="45">
        <f>SUM(I86:I97)</f>
        <v>82345.22499999998</v>
      </c>
      <c r="J98" s="45">
        <f>SUM(J86:J97)</f>
        <v>71271.29999999999</v>
      </c>
      <c r="K98" s="45">
        <f>SUM(K86:K97)</f>
        <v>71271.29999999999</v>
      </c>
      <c r="L98" s="143">
        <f>SUM(I98:K98)</f>
        <v>224887.82499999995</v>
      </c>
      <c r="M98" s="261"/>
    </row>
    <row r="99" spans="1:13" ht="15.75">
      <c r="A99" s="90">
        <v>16</v>
      </c>
      <c r="B99" s="18" t="s">
        <v>142</v>
      </c>
      <c r="C99" s="39" t="s">
        <v>23</v>
      </c>
      <c r="D99" s="89" t="s">
        <v>23</v>
      </c>
      <c r="E99" s="89" t="s">
        <v>23</v>
      </c>
      <c r="F99" s="89" t="s">
        <v>23</v>
      </c>
      <c r="G99" s="89" t="s">
        <v>23</v>
      </c>
      <c r="H99" s="89"/>
      <c r="I99" s="97">
        <f>I17</f>
        <v>194699.86599999998</v>
      </c>
      <c r="J99" s="97">
        <f>J17</f>
        <v>134715.199</v>
      </c>
      <c r="K99" s="97">
        <f>K17</f>
        <v>134715.199</v>
      </c>
      <c r="L99" s="188">
        <f>SUM(I99:K99)</f>
        <v>464130.26399999997</v>
      </c>
      <c r="M99" s="52" t="s">
        <v>23</v>
      </c>
    </row>
    <row r="100" spans="1:13" ht="15.75">
      <c r="A100" s="278">
        <f>A99+1</f>
        <v>17</v>
      </c>
      <c r="B100" s="259" t="s">
        <v>143</v>
      </c>
      <c r="C100" s="40" t="s">
        <v>265</v>
      </c>
      <c r="D100" s="54" t="s">
        <v>23</v>
      </c>
      <c r="E100" s="54" t="s">
        <v>23</v>
      </c>
      <c r="F100" s="54" t="s">
        <v>23</v>
      </c>
      <c r="G100" s="54" t="s">
        <v>23</v>
      </c>
      <c r="H100" s="54"/>
      <c r="I100" s="45">
        <f>I49+I50+I51+I52+I53</f>
        <v>18250</v>
      </c>
      <c r="J100" s="45">
        <f>J53</f>
        <v>0</v>
      </c>
      <c r="K100" s="45">
        <f>K53</f>
        <v>0</v>
      </c>
      <c r="L100" s="143">
        <f>SUM(I100:K100)</f>
        <v>18250</v>
      </c>
      <c r="M100" s="40" t="s">
        <v>23</v>
      </c>
    </row>
    <row r="101" spans="1:13" ht="15.75">
      <c r="A101" s="279"/>
      <c r="B101" s="260"/>
      <c r="C101" s="40" t="s">
        <v>123</v>
      </c>
      <c r="D101" s="54" t="s">
        <v>23</v>
      </c>
      <c r="E101" s="54" t="s">
        <v>23</v>
      </c>
      <c r="F101" s="54" t="s">
        <v>23</v>
      </c>
      <c r="G101" s="54" t="s">
        <v>23</v>
      </c>
      <c r="H101" s="54"/>
      <c r="I101" s="45">
        <f>I99-I100</f>
        <v>176449.86599999998</v>
      </c>
      <c r="J101" s="45">
        <f>J99-J100</f>
        <v>134715.199</v>
      </c>
      <c r="K101" s="45">
        <f>K99-K100</f>
        <v>134715.199</v>
      </c>
      <c r="L101" s="45">
        <f>SUM(I101:K101)</f>
        <v>445880.26399999997</v>
      </c>
      <c r="M101" s="40" t="s">
        <v>23</v>
      </c>
    </row>
    <row r="102" spans="2:13" ht="15.75">
      <c r="B102" s="12"/>
      <c r="C102" s="9"/>
      <c r="D102" s="22"/>
      <c r="E102" s="22"/>
      <c r="F102" s="24"/>
      <c r="G102" s="24"/>
      <c r="H102" s="24"/>
      <c r="I102" s="24"/>
      <c r="J102" s="24"/>
      <c r="K102" s="24"/>
      <c r="L102" s="24"/>
      <c r="M102" s="24"/>
    </row>
    <row r="103" spans="2:13" ht="15.75">
      <c r="B103" s="3"/>
      <c r="C103" s="3"/>
      <c r="D103" s="25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2:13" ht="15.75">
      <c r="B104" s="5"/>
      <c r="C104" s="8"/>
      <c r="D104" s="26"/>
      <c r="E104" s="26"/>
      <c r="F104" s="26"/>
      <c r="G104" s="26"/>
      <c r="H104" s="26"/>
      <c r="I104" s="101"/>
      <c r="J104" s="101"/>
      <c r="K104" s="101"/>
      <c r="L104" s="32"/>
      <c r="M104" s="9"/>
    </row>
    <row r="105" spans="2:13" ht="15.75">
      <c r="B105" s="218"/>
      <c r="C105" s="218"/>
      <c r="D105" s="218"/>
      <c r="E105" s="24"/>
      <c r="F105" s="24"/>
      <c r="G105" s="24"/>
      <c r="H105" s="24"/>
      <c r="I105" s="136"/>
      <c r="J105" s="136"/>
      <c r="K105" s="136"/>
      <c r="L105" s="31"/>
      <c r="M105" s="4"/>
    </row>
    <row r="106" spans="2:13" ht="15.75">
      <c r="B106" s="218"/>
      <c r="C106" s="218"/>
      <c r="D106" s="218"/>
      <c r="E106" s="24"/>
      <c r="F106" s="24"/>
      <c r="G106" s="24"/>
      <c r="H106" s="24"/>
      <c r="I106" s="136"/>
      <c r="J106" s="136"/>
      <c r="K106" s="136"/>
      <c r="L106" s="31"/>
      <c r="M106" s="4"/>
    </row>
    <row r="107" spans="2:13" ht="15.75">
      <c r="B107" s="218"/>
      <c r="C107" s="218"/>
      <c r="D107" s="218"/>
      <c r="E107" s="24"/>
      <c r="F107" s="24"/>
      <c r="G107" s="24"/>
      <c r="H107" s="24"/>
      <c r="I107" s="320"/>
      <c r="J107" s="320"/>
      <c r="K107" s="33"/>
      <c r="L107" s="31"/>
      <c r="M107" s="4"/>
    </row>
    <row r="108" spans="2:13" ht="15.75">
      <c r="B108" s="4"/>
      <c r="C108" s="4"/>
      <c r="D108" s="19"/>
      <c r="E108" s="19"/>
      <c r="F108" s="19"/>
      <c r="G108" s="19"/>
      <c r="H108" s="19"/>
      <c r="I108" s="47"/>
      <c r="J108" s="47"/>
      <c r="K108" s="47"/>
      <c r="L108" s="31"/>
      <c r="M108" s="4"/>
    </row>
    <row r="109" spans="2:13" ht="15.75">
      <c r="B109" s="4"/>
      <c r="C109" s="4"/>
      <c r="D109" s="19"/>
      <c r="E109" s="19"/>
      <c r="F109" s="19"/>
      <c r="G109" s="19"/>
      <c r="H109" s="19"/>
      <c r="I109" s="47"/>
      <c r="J109" s="47"/>
      <c r="K109" s="47"/>
      <c r="L109" s="31"/>
      <c r="M109" s="4"/>
    </row>
    <row r="110" spans="2:13" ht="15.75">
      <c r="B110" s="4"/>
      <c r="C110" s="4"/>
      <c r="D110" s="19"/>
      <c r="E110" s="19"/>
      <c r="F110" s="19"/>
      <c r="G110" s="19"/>
      <c r="H110" s="19"/>
      <c r="I110" s="47"/>
      <c r="J110" s="47"/>
      <c r="K110" s="47"/>
      <c r="L110" s="31"/>
      <c r="M110" s="4"/>
    </row>
    <row r="111" spans="2:13" ht="15.75">
      <c r="B111" s="4"/>
      <c r="C111" s="4"/>
      <c r="D111" s="19"/>
      <c r="E111" s="19"/>
      <c r="F111" s="19"/>
      <c r="G111" s="19"/>
      <c r="H111" s="19"/>
      <c r="I111" s="47"/>
      <c r="J111" s="47"/>
      <c r="K111" s="47"/>
      <c r="L111" s="31"/>
      <c r="M111" s="4"/>
    </row>
    <row r="112" spans="2:13" ht="15.75">
      <c r="B112" s="4"/>
      <c r="C112" s="4"/>
      <c r="D112" s="19"/>
      <c r="E112" s="19"/>
      <c r="F112" s="19"/>
      <c r="G112" s="19"/>
      <c r="H112" s="19"/>
      <c r="I112" s="47"/>
      <c r="J112" s="47"/>
      <c r="K112" s="47"/>
      <c r="L112" s="31"/>
      <c r="M112" s="4"/>
    </row>
    <row r="113" spans="2:13" ht="15.75">
      <c r="B113" s="4"/>
      <c r="C113" s="4"/>
      <c r="D113" s="19"/>
      <c r="E113" s="19"/>
      <c r="F113" s="19"/>
      <c r="G113" s="19"/>
      <c r="H113" s="19"/>
      <c r="I113" s="47"/>
      <c r="J113" s="47"/>
      <c r="K113" s="47"/>
      <c r="L113" s="31"/>
      <c r="M113" s="4"/>
    </row>
    <row r="114" spans="2:13" ht="15.75">
      <c r="B114" s="4"/>
      <c r="C114" s="4"/>
      <c r="D114" s="19"/>
      <c r="E114" s="19"/>
      <c r="F114" s="19"/>
      <c r="G114" s="19"/>
      <c r="H114" s="19"/>
      <c r="I114" s="47"/>
      <c r="J114" s="47"/>
      <c r="K114" s="47"/>
      <c r="L114" s="31"/>
      <c r="M114" s="4"/>
    </row>
    <row r="115" spans="2:13" ht="15.75">
      <c r="B115" s="4"/>
      <c r="C115" s="4"/>
      <c r="D115" s="19"/>
      <c r="E115" s="19"/>
      <c r="F115" s="19"/>
      <c r="G115" s="19"/>
      <c r="H115" s="19"/>
      <c r="I115" s="47"/>
      <c r="J115" s="47"/>
      <c r="K115" s="47"/>
      <c r="L115" s="31"/>
      <c r="M115" s="4"/>
    </row>
    <row r="116" spans="2:13" ht="15.75">
      <c r="B116" s="4"/>
      <c r="C116" s="4"/>
      <c r="D116" s="19"/>
      <c r="E116" s="19"/>
      <c r="F116" s="19"/>
      <c r="G116" s="19"/>
      <c r="H116" s="19"/>
      <c r="I116" s="47"/>
      <c r="J116" s="47"/>
      <c r="K116" s="47"/>
      <c r="L116" s="31"/>
      <c r="M116" s="4"/>
    </row>
    <row r="117" spans="2:13" ht="15.75">
      <c r="B117" s="4"/>
      <c r="C117" s="4"/>
      <c r="D117" s="19"/>
      <c r="E117" s="19"/>
      <c r="F117" s="19"/>
      <c r="G117" s="19"/>
      <c r="H117" s="19"/>
      <c r="I117" s="47"/>
      <c r="J117" s="47"/>
      <c r="K117" s="47"/>
      <c r="L117" s="31"/>
      <c r="M117" s="4"/>
    </row>
  </sheetData>
  <sheetProtection/>
  <mergeCells count="114">
    <mergeCell ref="M37:M38"/>
    <mergeCell ref="C49:C53"/>
    <mergeCell ref="D49:D53"/>
    <mergeCell ref="E49:E53"/>
    <mergeCell ref="F49:F51"/>
    <mergeCell ref="J4:M4"/>
    <mergeCell ref="J5:M5"/>
    <mergeCell ref="J6:K6"/>
    <mergeCell ref="L6:M6"/>
    <mergeCell ref="M45:M48"/>
    <mergeCell ref="D15:H15"/>
    <mergeCell ref="H31:H32"/>
    <mergeCell ref="C44:G44"/>
    <mergeCell ref="C31:C32"/>
    <mergeCell ref="H40:H43"/>
    <mergeCell ref="J10:M10"/>
    <mergeCell ref="M31:M35"/>
    <mergeCell ref="C35:G35"/>
    <mergeCell ref="F31:F32"/>
    <mergeCell ref="E31:E32"/>
    <mergeCell ref="M67:M77"/>
    <mergeCell ref="G40:G43"/>
    <mergeCell ref="F40:F43"/>
    <mergeCell ref="E40:E43"/>
    <mergeCell ref="D40:D43"/>
    <mergeCell ref="M40:M44"/>
    <mergeCell ref="C48:G48"/>
    <mergeCell ref="F45:F47"/>
    <mergeCell ref="M49:M59"/>
    <mergeCell ref="C65:G65"/>
    <mergeCell ref="B106:D106"/>
    <mergeCell ref="B107:D107"/>
    <mergeCell ref="I107:J107"/>
    <mergeCell ref="M79:M98"/>
    <mergeCell ref="C85:G85"/>
    <mergeCell ref="B86:B98"/>
    <mergeCell ref="B105:D105"/>
    <mergeCell ref="B100:B101"/>
    <mergeCell ref="E79:E84"/>
    <mergeCell ref="D95:D97"/>
    <mergeCell ref="B37:B38"/>
    <mergeCell ref="C38:G38"/>
    <mergeCell ref="A100:A101"/>
    <mergeCell ref="A79:A85"/>
    <mergeCell ref="B79:B85"/>
    <mergeCell ref="A86:A98"/>
    <mergeCell ref="C98:G98"/>
    <mergeCell ref="D86:D94"/>
    <mergeCell ref="E86:E94"/>
    <mergeCell ref="F86:F94"/>
    <mergeCell ref="B13:M13"/>
    <mergeCell ref="J11:M11"/>
    <mergeCell ref="I15:L15"/>
    <mergeCell ref="A45:A48"/>
    <mergeCell ref="A37:A38"/>
    <mergeCell ref="G45:G47"/>
    <mergeCell ref="C40:C43"/>
    <mergeCell ref="C45:C47"/>
    <mergeCell ref="A40:A44"/>
    <mergeCell ref="D45:D47"/>
    <mergeCell ref="A28:A29"/>
    <mergeCell ref="B28:B29"/>
    <mergeCell ref="M28:M29"/>
    <mergeCell ref="C29:G29"/>
    <mergeCell ref="B26:B27"/>
    <mergeCell ref="C33:C34"/>
    <mergeCell ref="D33:D34"/>
    <mergeCell ref="E33:E34"/>
    <mergeCell ref="F33:F34"/>
    <mergeCell ref="B49:B65"/>
    <mergeCell ref="E45:E47"/>
    <mergeCell ref="M15:M16"/>
    <mergeCell ref="B19:B25"/>
    <mergeCell ref="C19:C24"/>
    <mergeCell ref="D19:D24"/>
    <mergeCell ref="E19:E24"/>
    <mergeCell ref="F19:F24"/>
    <mergeCell ref="M19:M27"/>
    <mergeCell ref="C60:C62"/>
    <mergeCell ref="A15:A16"/>
    <mergeCell ref="B15:B16"/>
    <mergeCell ref="C15:C16"/>
    <mergeCell ref="A19:A25"/>
    <mergeCell ref="A31:A35"/>
    <mergeCell ref="B31:B35"/>
    <mergeCell ref="C25:G25"/>
    <mergeCell ref="D31:D32"/>
    <mergeCell ref="A26:A27"/>
    <mergeCell ref="C27:G27"/>
    <mergeCell ref="A49:A65"/>
    <mergeCell ref="B67:B77"/>
    <mergeCell ref="C67:C76"/>
    <mergeCell ref="D67:D76"/>
    <mergeCell ref="E67:E76"/>
    <mergeCell ref="F75:F76"/>
    <mergeCell ref="F72:F73"/>
    <mergeCell ref="A67:A77"/>
    <mergeCell ref="F67:F68"/>
    <mergeCell ref="F69:F71"/>
    <mergeCell ref="E95:E97"/>
    <mergeCell ref="F95:F97"/>
    <mergeCell ref="G70:G71"/>
    <mergeCell ref="C77:G77"/>
    <mergeCell ref="D79:D84"/>
    <mergeCell ref="F79:F84"/>
    <mergeCell ref="C79:C84"/>
    <mergeCell ref="C86:C97"/>
    <mergeCell ref="D60:D62"/>
    <mergeCell ref="E60:E62"/>
    <mergeCell ref="F60:F62"/>
    <mergeCell ref="C54:C57"/>
    <mergeCell ref="D54:D57"/>
    <mergeCell ref="E54:E57"/>
    <mergeCell ref="F54:F57"/>
  </mergeCells>
  <printOptions/>
  <pageMargins left="0.7" right="0.7" top="0.75" bottom="0.75" header="0.3" footer="0.3"/>
  <pageSetup fitToHeight="0" fitToWidth="1" horizontalDpi="600" verticalDpi="600" orientation="portrait" paperSize="9" scale="3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2023-06-28T03:38:53Z</cp:lastPrinted>
  <dcterms:created xsi:type="dcterms:W3CDTF">1996-10-08T23:32:33Z</dcterms:created>
  <dcterms:modified xsi:type="dcterms:W3CDTF">2023-06-28T03:40:41Z</dcterms:modified>
  <cp:category/>
  <cp:version/>
  <cp:contentType/>
  <cp:contentStatus/>
</cp:coreProperties>
</file>