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77" firstSheet="2" activeTab="13"/>
  </bookViews>
  <sheets>
    <sheet name="Пр. 1 к Паспорту" sheetId="1" state="hidden" r:id="rId1"/>
    <sheet name="Пр. 1 к 1ПП" sheetId="2" state="hidden" r:id="rId2"/>
    <sheet name="Пр.2 к 1ПП" sheetId="3" r:id="rId3"/>
    <sheet name="Пр.1 к 2ПП" sheetId="4" state="hidden" r:id="rId4"/>
    <sheet name="Пр.2 к 2ПП" sheetId="5" r:id="rId5"/>
    <sheet name="Пр.1 к 3ПП" sheetId="6" state="hidden" r:id="rId6"/>
    <sheet name="Пр.2 к 3ПП" sheetId="7" r:id="rId7"/>
    <sheet name="пр 1 к 4 ПП" sheetId="8" state="hidden" r:id="rId8"/>
    <sheet name="пр 2 к 4 пп" sheetId="9" r:id="rId9"/>
    <sheet name="пр 1 к 5 пп" sheetId="10" state="hidden" r:id="rId10"/>
    <sheet name="пр 2 к 5 пп" sheetId="11" state="hidden" r:id="rId11"/>
    <sheet name="Пр.6 к МП" sheetId="12" state="hidden" r:id="rId12"/>
    <sheet name="Пр. 7 к МП" sheetId="13" r:id="rId13"/>
    <sheet name="Пр.8 к МП" sheetId="14" r:id="rId14"/>
  </sheets>
  <externalReferences>
    <externalReference r:id="rId17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Паспорту'!$A$4:$H$34</definedName>
    <definedName name="Z_0CE72C7C_BA16_4CAF_8510_EA0FA4147AAD_.wvu.PrintArea" localSheetId="12" hidden="1">'Пр. 7 к МП'!$B$4:$L$53</definedName>
    <definedName name="Z_0CE72C7C_BA16_4CAF_8510_EA0FA4147AAD_.wvu.PrintArea" localSheetId="3" hidden="1">'Пр.1 к 2ПП'!$A$4:$G$37</definedName>
    <definedName name="Z_0CE72C7C_BA16_4CAF_8510_EA0FA4147AAD_.wvu.PrintArea" localSheetId="5" hidden="1">'Пр.1 к 3ПП'!$A$4:$G$23</definedName>
    <definedName name="Z_0CE72C7C_BA16_4CAF_8510_EA0FA4147AAD_.wvu.PrintArea" localSheetId="2" hidden="1">'Пр.2 к 1ПП'!$B$4:$L$29</definedName>
    <definedName name="Z_0CE72C7C_BA16_4CAF_8510_EA0FA4147AAD_.wvu.PrintArea" localSheetId="4" hidden="1">'Пр.2 к 2ПП'!$B$3:$L$32</definedName>
    <definedName name="Z_0CE72C7C_BA16_4CAF_8510_EA0FA4147AAD_.wvu.PrintArea" localSheetId="6" hidden="1">'Пр.2 к 3ПП'!$B$3:$L$24</definedName>
    <definedName name="Z_0CE72C7C_BA16_4CAF_8510_EA0FA4147AAD_.wvu.PrintArea" localSheetId="11" hidden="1">'Пр.6 к МП'!$A$1:$L$14</definedName>
    <definedName name="Z_0CE72C7C_BA16_4CAF_8510_EA0FA4147AAD_.wvu.PrintArea" localSheetId="13" hidden="1">'Пр.8 к МП'!$B$4:$M$61</definedName>
    <definedName name="Z_0CE72C7C_BA16_4CAF_8510_EA0FA4147AAD_.wvu.PrintTitles" localSheetId="0" hidden="1">'Пр. 1 к Паспорту'!$9:$9</definedName>
    <definedName name="Z_0CE72C7C_BA16_4CAF_8510_EA0FA4147AAD_.wvu.PrintTitles" localSheetId="12" hidden="1">'Пр. 7 к МП'!$9:$10</definedName>
    <definedName name="Z_0CE72C7C_BA16_4CAF_8510_EA0FA4147AAD_.wvu.PrintTitles" localSheetId="3" hidden="1">'Пр.1 к 2ПП'!$8:$9</definedName>
    <definedName name="Z_0CE72C7C_BA16_4CAF_8510_EA0FA4147AAD_.wvu.PrintTitles" localSheetId="13" hidden="1">'Пр.8 к МП'!$10:$11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Паспорту'!$A$4:$H$34</definedName>
    <definedName name="Z_C04E132C_DB09_4BDA_934A_E24AADBD03E8_.wvu.PrintArea" localSheetId="12" hidden="1">'Пр. 7 к МП'!$B$4:$L$37</definedName>
    <definedName name="Z_C04E132C_DB09_4BDA_934A_E24AADBD03E8_.wvu.PrintArea" localSheetId="3" hidden="1">'Пр.1 к 2ПП'!$A$4:$H$37</definedName>
    <definedName name="Z_C04E132C_DB09_4BDA_934A_E24AADBD03E8_.wvu.PrintArea" localSheetId="5" hidden="1">'Пр.1 к 3ПП'!$A$4:$H$23</definedName>
    <definedName name="Z_C04E132C_DB09_4BDA_934A_E24AADBD03E8_.wvu.PrintArea" localSheetId="2" hidden="1">'Пр.2 к 1ПП'!$B$4:$L$29</definedName>
    <definedName name="Z_C04E132C_DB09_4BDA_934A_E24AADBD03E8_.wvu.PrintArea" localSheetId="4" hidden="1">'Пр.2 к 2ПП'!$B$3:$L$32</definedName>
    <definedName name="Z_C04E132C_DB09_4BDA_934A_E24AADBD03E8_.wvu.PrintArea" localSheetId="6" hidden="1">'Пр.2 к 3ПП'!$B$3:$L$24</definedName>
    <definedName name="Z_C04E132C_DB09_4BDA_934A_E24AADBD03E8_.wvu.PrintArea" localSheetId="11" hidden="1">'Пр.6 к МП'!$A$1:$L$14</definedName>
    <definedName name="Z_C04E132C_DB09_4BDA_934A_E24AADBD03E8_.wvu.PrintArea" localSheetId="13" hidden="1">'Пр.8 к МП'!$B$4:$M$61</definedName>
    <definedName name="Z_C04E132C_DB09_4BDA_934A_E24AADBD03E8_.wvu.PrintTitles" localSheetId="0" hidden="1">'Пр. 1 к Паспорту'!$9:$9</definedName>
    <definedName name="Z_C04E132C_DB09_4BDA_934A_E24AADBD03E8_.wvu.PrintTitles" localSheetId="12" hidden="1">'Пр. 7 к МП'!$9:$10</definedName>
    <definedName name="Z_C04E132C_DB09_4BDA_934A_E24AADBD03E8_.wvu.PrintTitles" localSheetId="3" hidden="1">'Пр.1 к 2ПП'!$8:$9</definedName>
    <definedName name="Z_C04E132C_DB09_4BDA_934A_E24AADBD03E8_.wvu.PrintTitles" localSheetId="13" hidden="1">'Пр.8 к МП'!$10:$11</definedName>
    <definedName name="_xlnm.Print_Titles" localSheetId="0">'Пр. 1 к Паспорту'!$9:$9</definedName>
    <definedName name="_xlnm.Print_Titles" localSheetId="12">'Пр. 7 к МП'!$9:$10</definedName>
    <definedName name="_xlnm.Print_Titles" localSheetId="3">'Пр.1 к 2ПП'!$8:$9</definedName>
    <definedName name="_xlnm.Print_Titles" localSheetId="2">'Пр.2 к 1ПП'!$9:$10</definedName>
    <definedName name="_xlnm.Print_Titles" localSheetId="11">'Пр.6 к МП'!$13:$14</definedName>
    <definedName name="_xlnm.Print_Titles" localSheetId="13">'Пр.8 к МП'!$10:$11</definedName>
    <definedName name="_xlnm.Print_Area" localSheetId="7">'пр 1 к 4 ПП'!$A$1:$H$16</definedName>
    <definedName name="_xlnm.Print_Area" localSheetId="8">'пр 2 к 4 пп'!$A$1:$M$51</definedName>
    <definedName name="_xlnm.Print_Area" localSheetId="1">'Пр. 1 к 1ПП'!$A$1:$I$11</definedName>
    <definedName name="_xlnm.Print_Area" localSheetId="0">'Пр. 1 к Паспорту'!$A$1:$N$13</definedName>
    <definedName name="_xlnm.Print_Area" localSheetId="12">'Пр. 7 к МП'!$A$1:$L$30</definedName>
    <definedName name="_xlnm.Print_Area" localSheetId="3">'Пр.1 к 2ПП'!$A$1:$H$18</definedName>
    <definedName name="_xlnm.Print_Area" localSheetId="5">'Пр.1 к 3ПП'!$A$1:$H$17</definedName>
    <definedName name="_xlnm.Print_Area" localSheetId="2">'Пр.2 к 1ПП'!$A$1:$L$23</definedName>
    <definedName name="_xlnm.Print_Area" localSheetId="4">'Пр.2 к 2ПП'!$A$1:$L$24</definedName>
    <definedName name="_xlnm.Print_Area" localSheetId="6">'Пр.2 к 3ПП'!$A$1:$L$23</definedName>
    <definedName name="_xlnm.Print_Area" localSheetId="11">'Пр.6 к МП'!$A$1:$E$30</definedName>
    <definedName name="_xlnm.Print_Area" localSheetId="13">'Пр.8 к МП'!$A$1:$M$54</definedName>
  </definedNames>
  <calcPr fullCalcOnLoad="1"/>
</workbook>
</file>

<file path=xl/sharedStrings.xml><?xml version="1.0" encoding="utf-8"?>
<sst xmlns="http://schemas.openxmlformats.org/spreadsheetml/2006/main" count="740" uniqueCount="297">
  <si>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</si>
  <si>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</si>
  <si>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</si>
  <si>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</si>
  <si>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</si>
  <si>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</si>
  <si>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</si>
  <si>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</si>
  <si>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</si>
  <si>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</si>
  <si>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</si>
  <si>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</si>
  <si>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</si>
  <si>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</si>
  <si>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</si>
  <si>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</si>
  <si>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</si>
  <si>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</si>
  <si>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</si>
  <si>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</si>
  <si>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</si>
  <si>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</si>
  <si>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</si>
  <si>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</si>
  <si>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</si>
  <si>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</si>
  <si>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</si>
  <si>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</si>
  <si>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</si>
  <si>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</si>
  <si>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</si>
  <si>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</si>
  <si>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</si>
  <si>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</si>
  <si>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</si>
  <si>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</si>
  <si>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</si>
  <si>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</si>
  <si>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</si>
  <si>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</si>
  <si>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</si>
  <si>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</si>
  <si>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</si>
  <si>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</si>
  <si>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</si>
  <si>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</si>
  <si>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</si>
  <si>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</si>
  <si>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</si>
  <si>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</si>
  <si>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</si>
  <si>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</si>
  <si>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</si>
  <si>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</si>
  <si>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</si>
  <si>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</si>
  <si>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</si>
  <si>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</si>
  <si>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</si>
  <si>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</si>
  <si>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</si>
  <si>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</si>
  <si>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</si>
  <si>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</si>
  <si>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</si>
  <si>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</si>
  <si>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</si>
  <si>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</si>
  <si>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</si>
  <si>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</si>
  <si>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</si>
  <si>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</si>
  <si>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</si>
  <si>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</si>
  <si>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</si>
  <si>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</si>
  <si>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</si>
  <si>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</si>
  <si>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</si>
  <si>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</si>
  <si>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</si>
  <si>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</si>
  <si>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</si>
  <si>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</si>
  <si>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</si>
  <si>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</si>
  <si>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</si>
  <si>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</si>
  <si>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</si>
  <si>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</si>
  <si>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</si>
  <si>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</si>
  <si>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</si>
  <si>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</si>
  <si>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</si>
  <si>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</si>
  <si>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</si>
  <si>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</si>
  <si>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</si>
  <si>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</si>
  <si>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</si>
  <si>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</si>
  <si>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</si>
  <si>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</si>
  <si>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</si>
  <si>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</si>
  <si>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</si>
  <si>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</si>
  <si>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</si>
  <si>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</si>
  <si>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</si>
  <si>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</si>
  <si>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</si>
  <si>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</si>
  <si>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</si>
  <si>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</si>
  <si>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</si>
  <si>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</si>
  <si>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</si>
  <si>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</si>
  <si>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</si>
  <si>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</si>
  <si>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</si>
  <si>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</si>
  <si>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</si>
  <si>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</si>
  <si>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</si>
  <si>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</si>
  <si>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</si>
  <si>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</si>
  <si>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</si>
  <si>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</si>
  <si>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</si>
  <si>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</si>
  <si>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</si>
  <si>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</si>
  <si>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</si>
  <si>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</si>
  <si>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</si>
  <si>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</si>
  <si>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</si>
  <si>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</si>
  <si>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</si>
  <si>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</si>
  <si>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</si>
  <si>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</si>
  <si>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</si>
  <si>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</si>
  <si>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</si>
  <si>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</si>
  <si>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</si>
  <si>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</si>
  <si>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</si>
  <si>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</si>
  <si>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</si>
  <si>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</si>
  <si>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2018 год</t>
  </si>
  <si>
    <t>2019 год</t>
  </si>
  <si>
    <t>2020 год</t>
  </si>
  <si>
    <t>2021 год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</si>
  <si>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</si>
  <si>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</si>
  <si>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</si>
  <si>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</si>
  <si>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</si>
  <si>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</si>
  <si>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</si>
  <si>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</si>
  <si>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</si>
  <si>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</si>
  <si>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</si>
  <si>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</si>
  <si>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</si>
  <si>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</si>
  <si>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</si>
  <si>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</si>
  <si>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</si>
  <si>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</si>
  <si>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</si>
  <si>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</si>
  <si>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</si>
  <si>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</si>
  <si>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</si>
  <si>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</si>
  <si>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</si>
  <si>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</si>
  <si>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</si>
  <si>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</si>
  <si>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</si>
  <si>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Доля опубликованных нормативно-правовых актов в общем количестве принятых и подлежащих опубликованию</t>
  </si>
  <si>
    <t>1.2.</t>
  </si>
  <si>
    <t>Количество проведенных заседаний комиссии по противодействию коррупции</t>
  </si>
  <si>
    <t>ед.</t>
  </si>
  <si>
    <t>не менее 4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</si>
  <si>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</si>
  <si>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</si>
  <si>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</si>
  <si>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</si>
  <si>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Организационные, технические, правовые, финансовые меры обеспечения противодействия коррупции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</si>
  <si>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</si>
  <si>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</si>
  <si>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Оценка и контроль результатов деятельности по противодействию коррупции</t>
  </si>
  <si>
    <t>Прочие мероприятия, направленные на противодействие коррупции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</si>
  <si>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</si>
  <si>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</si>
  <si>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>«Противодействие коррупции»</t>
  </si>
  <si>
    <t>Приложение 
к подпрограмме 5 «Противодействие коррупции»</t>
  </si>
  <si>
    <t>Приложение
к паспорту подпрограммы 5 «Противодействие коррупции»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</si>
  <si>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</si>
  <si>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</si>
  <si>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</si>
  <si>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</si>
  <si>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</si>
  <si>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</si>
  <si>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о внесении изменений в план закупок на 2019-2021 годы</t>
  </si>
  <si>
    <t>в соответствии со ст. 17 Федерального закона от 05.04.2013 № 44-ФЗ</t>
  </si>
  <si>
    <t>4.1.2.</t>
  </si>
  <si>
    <t>о внесении изменений в план-график на 2019 год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</si>
  <si>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</si>
  <si>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</si>
  <si>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</si>
  <si>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</si>
  <si>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</si>
  <si>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об утверждении плана закупок на 2020-2022 годы</t>
  </si>
  <si>
    <t>4.1.5.</t>
  </si>
  <si>
    <t>об утверждении плана-графика на 2020 год</t>
  </si>
  <si>
    <t>5.1.</t>
  </si>
  <si>
    <t>Задача программы: Повысить эффективность противодействия коррупции</t>
  </si>
  <si>
    <t>Подпрограмма 5: Противодействие коррупции.</t>
  </si>
  <si>
    <t>Постановление администрации Туруханского района</t>
  </si>
  <si>
    <t>1 квартал 2019 года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</si>
  <si>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</si>
  <si>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</si>
  <si>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</si>
  <si>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</si>
  <si>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</si>
  <si>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 xml:space="preserve">Предупреждение коррупционных и иных правонарушений 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</si>
  <si>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</si>
  <si>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</si>
  <si>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</si>
  <si>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</si>
  <si>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</si>
  <si>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</si>
  <si>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</si>
  <si>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</si>
  <si>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</si>
  <si>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</si>
  <si>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</si>
  <si>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</si>
  <si>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</si>
  <si>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</si>
  <si>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</si>
  <si>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</si>
  <si>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</si>
  <si>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</si>
  <si>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</si>
  <si>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</si>
  <si>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>Противодействие коррупции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</si>
  <si>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</si>
  <si>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о внесении изменений в план противодействия коррупции в муниципальном образовании Туруханский район на 2018-2020 годы</t>
  </si>
  <si>
    <t>план работы постоянно действующей межведомственной комиссии муниципального образования Туруханский район по противодействию коррупции на 2019 год</t>
  </si>
  <si>
    <t>План работы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</si>
  <si>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</si>
  <si>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</si>
  <si>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</si>
  <si>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</si>
  <si>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</si>
  <si>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</si>
  <si>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</si>
  <si>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</si>
  <si>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</si>
  <si>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</si>
  <si>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</si>
  <si>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</si>
  <si>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</si>
  <si>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</si>
  <si>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</si>
  <si>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</si>
  <si>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</si>
  <si>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 xml:space="preserve"> Расходы Главы муниципального образования</t>
  </si>
  <si>
    <t xml:space="preserve"> ɪɪ степень качества</t>
  </si>
  <si>
    <t xml:space="preserve"> не ниже ɪɪ степени качества</t>
  </si>
  <si>
    <t>и значения показателей результативности подпрограммы 5</t>
  </si>
  <si>
    <t>Приложение № 1
к постановлению 
администрации  Туруханского района 
от 22.04.2019 № 377-п</t>
  </si>
  <si>
    <t>Приложение № 3
к постановлению 
администрации  Туруханского района 
от 22.04.2019 №  377-п</t>
  </si>
  <si>
    <t>Приложение № 4
к постановлению 
администрации  Туруханского района 
от 22.04.2019 № 377-п</t>
  </si>
  <si>
    <t>Приложение № 5
к постановлению 
администрации  Туруханского района 
от 22.04.2019 № 377-п</t>
  </si>
  <si>
    <t>Приложение № 7
к постановлению 
администрации  Туруханского района 
от 22.04.2019 № 377-п</t>
  </si>
  <si>
    <t>1240002890</t>
  </si>
  <si>
    <t>1006</t>
  </si>
  <si>
    <t xml:space="preserve">Осуществление государственных полномочий по опеке и попечительству в отношении совершеннолетних граждан, а также в сфере патронажа </t>
  </si>
  <si>
    <t xml:space="preserve">Приложение № 1
к постановлению 
администрации  Туруханского района 
от 12.12.2019  № 991 -п </t>
  </si>
  <si>
    <t>Приложение № 2
к постановлению 
администрации  Туруханского района 
от 12.12.2019  № 991-п</t>
  </si>
  <si>
    <t xml:space="preserve">Приложение № 3
к постановлению 
администрации  Туруханского района 
от 12.12.2019 № 991-п </t>
  </si>
  <si>
    <t>Приложение № 4
к постановлению 
администрации  Туруханского района 
от  12.12.2019  № 991-п</t>
  </si>
  <si>
    <t>Приложение № 5
к постановлению 
администрации  Туруханского района 
от 12.12.2019 № 991-п</t>
  </si>
  <si>
    <t xml:space="preserve">Приложение № 6
к постановлению 
администрации  Туруханского района 
от 12.12.2019  № 991-п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</si>
</sst>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0.000000"/>
    <numFmt numFmtId="193" formatCode="0.00000"/>
    <numFmt numFmtId="194" formatCode="0.0000"/>
    <numFmt numFmtId="195" formatCode="_-* #,##0.000\ _₽_-;\-* #,##0.000\ _₽_-;_-* &quot;-&quot;???\ _₽_-;_-@_-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_-* #,##0.00000\ _₽_-;\-* #,##0.00000\ _₽_-;_-* &quot;-&quot;?????\ _₽_-;_-@_-"/>
    <numFmt numFmtId="199" formatCode="#,##0.0000"/>
    <numFmt numFmtId="200" formatCode="#,##0.00000"/>
    <numFmt numFmtId="201" formatCode="_-* #,##0.000000_р_._-;\-* #,##0.000000_р_._-;_-* &quot;-&quot;??_р_._-;_-@_-"/>
    <numFmt numFmtId="202" formatCode="_-* #,##0.000000\ _₽_-;\-* #,##0.000000\ _₽_-;_-* &quot;-&quot;??????\ _₽_-;_-@_-"/>
    <numFmt numFmtId="203" formatCode="#,##0.000000"/>
    <numFmt numFmtId="204" formatCode="_-* #,##0.0_р_._-;\-* #,##0.0_р_._-;_-* &quot;-&quot;??_р_._-;_-@_-"/>
  </numFmts>
  <fonts count="5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2"/>
    </font>
    <font>
      <sz val="1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17" borderId="10" xfId="0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6" fillId="17" borderId="10" xfId="61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171" fontId="2" fillId="33" borderId="0" xfId="61" applyFont="1" applyFill="1" applyAlignment="1">
      <alignment/>
    </xf>
    <xf numFmtId="190" fontId="6" fillId="33" borderId="10" xfId="61" applyNumberFormat="1" applyFont="1" applyFill="1" applyBorder="1" applyAlignment="1">
      <alignment horizontal="center" vertical="center" wrapText="1"/>
    </xf>
    <xf numFmtId="190" fontId="2" fillId="33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18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5" fontId="1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00" fontId="6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97" fontId="2" fillId="0" borderId="10" xfId="61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61" applyNumberFormat="1" applyFont="1" applyFill="1" applyBorder="1" applyAlignment="1">
      <alignment vertical="center" wrapText="1"/>
    </xf>
    <xf numFmtId="197" fontId="6" fillId="0" borderId="10" xfId="61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97" fontId="2" fillId="0" borderId="10" xfId="61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7" fontId="6" fillId="0" borderId="10" xfId="6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31" borderId="17" xfId="0" applyFont="1" applyFill="1" applyBorder="1" applyAlignment="1">
      <alignment horizontal="left" vertical="center" wrapText="1"/>
    </xf>
    <xf numFmtId="0" fontId="6" fillId="31" borderId="14" xfId="0" applyFont="1" applyFill="1" applyBorder="1" applyAlignment="1">
      <alignment horizontal="left" vertical="center" wrapText="1"/>
    </xf>
    <xf numFmtId="0" fontId="6" fillId="3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 shrinkToFi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1" borderId="10" xfId="5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6" fillId="5" borderId="17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79\main\&#1059;&#1055;&#1056;&#1040;&#1042;&#1051;&#1045;&#1053;&#1048;&#1045;%20&#1044;&#1045;&#1051;&#1040;&#1052;&#1048;\&#1059;&#1055;&#1056;&#1040;&#1042;&#1051;&#1045;&#1053;&#1048;&#1045;%20&#1044;&#1045;&#1051;&#1040;&#1052;&#1048;%202018\&#1084;&#1091;&#1085;&#1080;&#1094;&#1080;&#1087;&#1072;&#1083;&#1100;&#1085;&#1099;&#1077;%20&#1087;&#1088;&#1086;&#1075;&#1088;&#1072;&#1084;&#1084;&#1099;%20-%20&#1087;&#1088;&#1086;&#1077;&#1082;&#1090;&#1099;%20&#1085;&#1072;%202019%20&#1075;&#1086;&#1076;%20&#1059;&#1058;&#1042;&#1045;&#1056;&#1046;&#1044;&#1045;&#1053;&#1053;&#1067;&#1045;\1217-&#1087;%20%20%20%20%2012%20%20%20&#1084;&#1091;&#1085;%20&#1092;&#1080;&#1085;&#1072;&#1085;&#1089;&#1099;%20&#1080;%20&#1072;&#1076;&#1084;&#1080;&#1085;&#1080;&#1089;&#1090;&#1088;&#1072;&#1094;&#1080;&#1103;\&#1072;&#1076;&#1084;&#1080;&#1085;&#1080;&#1089;&#1090;&#1088;&#1072;&#1094;&#1080;&#1103;%20%20%20%20&#1087;&#1086;&#1076;&#1087;&#1088;&#1086;&#1075;&#1088;&#1072;&#1084;&#1084;&#1072;%20%20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 ПП1"/>
      <sheetName val="пр к ПП1"/>
      <sheetName val="пр к пасп ПП5"/>
      <sheetName val="пр к ПП5"/>
      <sheetName val="пр 5 к Пр"/>
      <sheetName val="пр 6 к Пр"/>
      <sheetName val="пр 7 к Пр"/>
    </sheetNames>
    <sheetDataSet>
      <sheetData sheetId="3">
        <row r="10">
          <cell r="A10" t="str">
            <v>Цель. Высокий уровень антикоррупционного правосознания граждан.</v>
          </cell>
        </row>
        <row r="11">
          <cell r="A11" t="str">
    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view="pageBreakPreview" zoomScale="55" zoomScaleNormal="55" zoomScaleSheetLayoutView="55" zoomScalePageLayoutView="0" workbookViewId="0" topLeftCell="A1">
      <selection activeCell="H1" sqref="H1:N1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4" width="16.25390625" style="3" customWidth="1"/>
    <col min="15" max="16384" width="9.125" style="3" customWidth="1"/>
  </cols>
  <sheetData>
    <row r="1" spans="8:14" ht="79.5" customHeight="1">
      <c r="H1" s="150" t="s">
        <v>283</v>
      </c>
      <c r="I1" s="151"/>
      <c r="J1" s="151"/>
      <c r="K1" s="151"/>
      <c r="L1" s="151"/>
      <c r="M1" s="151"/>
      <c r="N1" s="151"/>
    </row>
    <row r="4" spans="1:14" ht="63" customHeight="1">
      <c r="A4" s="7"/>
      <c r="B4" s="2"/>
      <c r="C4" s="2"/>
      <c r="D4" s="2"/>
      <c r="E4" s="7"/>
      <c r="F4" s="7"/>
      <c r="G4" s="7"/>
      <c r="H4" s="150" t="s">
        <v>258</v>
      </c>
      <c r="I4" s="150"/>
      <c r="J4" s="150"/>
      <c r="K4" s="150"/>
      <c r="L4" s="150"/>
      <c r="M4" s="150"/>
      <c r="N4" s="150"/>
    </row>
    <row r="5" spans="1:7" ht="15.75">
      <c r="A5" s="2"/>
      <c r="B5" s="2"/>
      <c r="C5" s="2"/>
      <c r="D5" s="2"/>
      <c r="E5" s="2"/>
      <c r="F5" s="2"/>
      <c r="G5" s="2"/>
    </row>
    <row r="6" spans="1:14" ht="55.5" customHeight="1">
      <c r="A6" s="160" t="s">
        <v>113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22.5" customHeight="1">
      <c r="A7" s="155" t="s">
        <v>15</v>
      </c>
      <c r="B7" s="155" t="s">
        <v>14</v>
      </c>
      <c r="C7" s="155" t="s">
        <v>12</v>
      </c>
      <c r="D7" s="155">
        <v>2013</v>
      </c>
      <c r="E7" s="152" t="s">
        <v>77</v>
      </c>
      <c r="F7" s="152"/>
      <c r="G7" s="152"/>
      <c r="H7" s="152"/>
      <c r="I7" s="152"/>
      <c r="J7" s="152"/>
      <c r="K7" s="152"/>
      <c r="L7" s="152"/>
      <c r="M7" s="152"/>
      <c r="N7" s="152"/>
    </row>
    <row r="8" spans="1:14" ht="69.75" customHeight="1">
      <c r="A8" s="155"/>
      <c r="B8" s="155"/>
      <c r="C8" s="155"/>
      <c r="D8" s="155"/>
      <c r="E8" s="156">
        <v>2014</v>
      </c>
      <c r="F8" s="156">
        <v>2015</v>
      </c>
      <c r="G8" s="156">
        <v>2016</v>
      </c>
      <c r="H8" s="156">
        <v>2017</v>
      </c>
      <c r="I8" s="156">
        <v>2018</v>
      </c>
      <c r="J8" s="158">
        <v>2019</v>
      </c>
      <c r="K8" s="156">
        <v>2020</v>
      </c>
      <c r="L8" s="158">
        <v>2021</v>
      </c>
      <c r="M8" s="153" t="s">
        <v>78</v>
      </c>
      <c r="N8" s="154"/>
    </row>
    <row r="9" spans="1:14" ht="24" customHeight="1">
      <c r="A9" s="155"/>
      <c r="B9" s="155"/>
      <c r="C9" s="155"/>
      <c r="D9" s="155"/>
      <c r="E9" s="157"/>
      <c r="F9" s="157"/>
      <c r="G9" s="157"/>
      <c r="H9" s="157"/>
      <c r="I9" s="157"/>
      <c r="J9" s="159"/>
      <c r="K9" s="157"/>
      <c r="L9" s="159"/>
      <c r="M9" s="14">
        <v>2025</v>
      </c>
      <c r="N9" s="14">
        <v>2030</v>
      </c>
    </row>
    <row r="10" spans="1:14" ht="41.25" customHeight="1">
      <c r="A10" s="161" t="s">
        <v>255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</row>
    <row r="11" spans="1:14" ht="66" customHeight="1">
      <c r="A11" s="5">
        <v>1</v>
      </c>
      <c r="B11" s="5" t="s">
        <v>73</v>
      </c>
      <c r="C11" s="5" t="s">
        <v>8</v>
      </c>
      <c r="D11" s="5" t="s">
        <v>9</v>
      </c>
      <c r="E11" s="5" t="s">
        <v>9</v>
      </c>
      <c r="F11" s="5" t="s">
        <v>10</v>
      </c>
      <c r="G11" s="5" t="s">
        <v>10</v>
      </c>
      <c r="H11" s="5">
        <v>92.6</v>
      </c>
      <c r="I11" s="5">
        <v>92.6</v>
      </c>
      <c r="J11" s="5" t="s">
        <v>11</v>
      </c>
      <c r="K11" s="5" t="s">
        <v>74</v>
      </c>
      <c r="L11" s="5" t="s">
        <v>74</v>
      </c>
      <c r="M11" s="5" t="s">
        <v>74</v>
      </c>
      <c r="N11" s="5" t="s">
        <v>74</v>
      </c>
    </row>
    <row r="12" spans="1:14" ht="145.5" customHeight="1">
      <c r="A12" s="5">
        <v>2</v>
      </c>
      <c r="B12" s="5" t="s">
        <v>2</v>
      </c>
      <c r="C12" s="5" t="s">
        <v>8</v>
      </c>
      <c r="D12" s="5">
        <v>0</v>
      </c>
      <c r="E12" s="5">
        <v>0</v>
      </c>
      <c r="F12" s="5">
        <v>0</v>
      </c>
      <c r="G12" s="5">
        <v>0.2</v>
      </c>
      <c r="H12" s="5">
        <v>5</v>
      </c>
      <c r="I12" s="5">
        <v>5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</row>
    <row r="13" spans="1:14" ht="209.25" customHeight="1">
      <c r="A13" s="5">
        <v>3</v>
      </c>
      <c r="B13" s="19" t="s">
        <v>76</v>
      </c>
      <c r="C13" s="5" t="s">
        <v>75</v>
      </c>
      <c r="D13" s="5" t="s">
        <v>280</v>
      </c>
      <c r="E13" s="5" t="s">
        <v>280</v>
      </c>
      <c r="F13" s="5" t="s">
        <v>280</v>
      </c>
      <c r="G13" s="5" t="s">
        <v>280</v>
      </c>
      <c r="H13" s="5" t="s">
        <v>280</v>
      </c>
      <c r="I13" s="5" t="s">
        <v>280</v>
      </c>
      <c r="J13" s="5" t="s">
        <v>281</v>
      </c>
      <c r="K13" s="5" t="s">
        <v>281</v>
      </c>
      <c r="L13" s="5" t="s">
        <v>281</v>
      </c>
      <c r="M13" s="5" t="s">
        <v>281</v>
      </c>
      <c r="N13" s="5" t="s">
        <v>281</v>
      </c>
    </row>
    <row r="15" spans="1:5" ht="30.75" customHeight="1">
      <c r="A15" s="150"/>
      <c r="B15" s="150"/>
      <c r="C15" s="150"/>
      <c r="E15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  <row r="31" spans="1:7" ht="15.75">
      <c r="A31" s="8"/>
      <c r="B31" s="8"/>
      <c r="C31" s="8"/>
      <c r="E31" s="4"/>
      <c r="F31" s="4"/>
      <c r="G31" s="4"/>
    </row>
    <row r="32" spans="1:7" ht="15.75">
      <c r="A32" s="8"/>
      <c r="B32" s="8"/>
      <c r="C32" s="8"/>
      <c r="E32" s="4"/>
      <c r="F32" s="4"/>
      <c r="G32" s="4"/>
    </row>
    <row r="33" spans="1:7" ht="15.75">
      <c r="A33" s="8"/>
      <c r="B33" s="8"/>
      <c r="C33" s="8"/>
      <c r="E33" s="4"/>
      <c r="F33" s="4"/>
      <c r="G33" s="4"/>
    </row>
    <row r="34" spans="1:7" ht="15.75">
      <c r="A34" s="8"/>
      <c r="B34" s="8"/>
      <c r="C34" s="8"/>
      <c r="E34" s="4"/>
      <c r="F34" s="4"/>
      <c r="G34" s="4"/>
    </row>
  </sheetData>
  <sheetProtection/>
  <mergeCells count="19">
    <mergeCell ref="A6:N6"/>
    <mergeCell ref="H8:H9"/>
    <mergeCell ref="I8:I9"/>
    <mergeCell ref="A15:C15"/>
    <mergeCell ref="E8:E9"/>
    <mergeCell ref="F8:F9"/>
    <mergeCell ref="G8:G9"/>
    <mergeCell ref="A10:N10"/>
    <mergeCell ref="J8:J9"/>
    <mergeCell ref="H1:N1"/>
    <mergeCell ref="E7:N7"/>
    <mergeCell ref="M8:N8"/>
    <mergeCell ref="A7:A9"/>
    <mergeCell ref="B7:B9"/>
    <mergeCell ref="C7:C9"/>
    <mergeCell ref="D7:D9"/>
    <mergeCell ref="K8:K9"/>
    <mergeCell ref="L8:L9"/>
    <mergeCell ref="H4:N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="60" zoomScalePageLayoutView="0" workbookViewId="0" topLeftCell="A1">
      <selection activeCell="I1" sqref="I1:L1"/>
    </sheetView>
  </sheetViews>
  <sheetFormatPr defaultColWidth="9.00390625" defaultRowHeight="12.75"/>
  <cols>
    <col min="1" max="1" width="5.375" style="80" customWidth="1"/>
    <col min="2" max="2" width="49.75390625" style="28" customWidth="1"/>
    <col min="3" max="3" width="12.00390625" style="80" customWidth="1"/>
    <col min="4" max="4" width="17.00390625" style="28" customWidth="1"/>
    <col min="5" max="8" width="12.375" style="28" customWidth="1"/>
    <col min="9" max="16384" width="9.125" style="28" customWidth="1"/>
  </cols>
  <sheetData>
    <row r="1" spans="5:8" ht="76.5" customHeight="1">
      <c r="E1" s="214" t="s">
        <v>287</v>
      </c>
      <c r="F1" s="214"/>
      <c r="G1" s="214"/>
      <c r="H1" s="214"/>
    </row>
    <row r="4" spans="5:8" ht="85.5" customHeight="1">
      <c r="E4" s="214" t="s">
        <v>207</v>
      </c>
      <c r="F4" s="214"/>
      <c r="G4" s="214"/>
      <c r="H4" s="214"/>
    </row>
    <row r="5" ht="18.75">
      <c r="A5" s="46"/>
    </row>
    <row r="6" ht="18.75">
      <c r="A6" s="46"/>
    </row>
    <row r="7" spans="1:8" ht="18.75">
      <c r="A7" s="215" t="s">
        <v>153</v>
      </c>
      <c r="B7" s="215"/>
      <c r="C7" s="215"/>
      <c r="D7" s="215"/>
      <c r="E7" s="215"/>
      <c r="F7" s="215"/>
      <c r="G7" s="215"/>
      <c r="H7" s="215"/>
    </row>
    <row r="8" spans="1:8" ht="18.75">
      <c r="A8" s="216" t="s">
        <v>282</v>
      </c>
      <c r="B8" s="215"/>
      <c r="C8" s="215"/>
      <c r="D8" s="215"/>
      <c r="E8" s="215"/>
      <c r="F8" s="215"/>
      <c r="G8" s="215"/>
      <c r="H8" s="215"/>
    </row>
    <row r="9" spans="1:8" ht="18.75">
      <c r="A9" s="216" t="s">
        <v>205</v>
      </c>
      <c r="B9" s="215"/>
      <c r="C9" s="215"/>
      <c r="D9" s="215"/>
      <c r="E9" s="215"/>
      <c r="F9" s="215"/>
      <c r="G9" s="215"/>
      <c r="H9" s="215"/>
    </row>
    <row r="10" ht="13.5" customHeight="1">
      <c r="A10" s="46"/>
    </row>
    <row r="11" spans="1:8" ht="15.75">
      <c r="A11" s="211" t="s">
        <v>19</v>
      </c>
      <c r="B11" s="211" t="s">
        <v>155</v>
      </c>
      <c r="C11" s="211" t="s">
        <v>12</v>
      </c>
      <c r="D11" s="211" t="s">
        <v>13</v>
      </c>
      <c r="E11" s="211" t="s">
        <v>110</v>
      </c>
      <c r="F11" s="211"/>
      <c r="G11" s="211"/>
      <c r="H11" s="211"/>
    </row>
    <row r="12" spans="1:8" ht="15.75">
      <c r="A12" s="211"/>
      <c r="B12" s="211"/>
      <c r="C12" s="211"/>
      <c r="D12" s="211"/>
      <c r="E12" s="30" t="s">
        <v>156</v>
      </c>
      <c r="F12" s="30" t="s">
        <v>157</v>
      </c>
      <c r="G12" s="30" t="s">
        <v>158</v>
      </c>
      <c r="H12" s="30" t="s">
        <v>159</v>
      </c>
    </row>
    <row r="13" spans="1:8" ht="15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</row>
    <row r="14" spans="1:8" ht="15.75">
      <c r="A14" s="212" t="str">
        <f>'[1]пр к ПП5'!A10:L10</f>
        <v>Цель. Высокий уровень антикоррупционного правосознания граждан.</v>
      </c>
      <c r="B14" s="212"/>
      <c r="C14" s="212"/>
      <c r="D14" s="212"/>
      <c r="E14" s="212"/>
      <c r="F14" s="212"/>
      <c r="G14" s="212"/>
      <c r="H14" s="212"/>
    </row>
    <row r="15" spans="1:8" ht="33" customHeight="1">
      <c r="A15" s="213" t="str">
        <f>'[1]пр к ПП5'!A11:L11</f>
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</c>
      <c r="B15" s="213"/>
      <c r="C15" s="213"/>
      <c r="D15" s="213"/>
      <c r="E15" s="213"/>
      <c r="F15" s="213"/>
      <c r="G15" s="213"/>
      <c r="H15" s="213"/>
    </row>
    <row r="16" spans="1:8" ht="47.25">
      <c r="A16" s="81" t="s">
        <v>160</v>
      </c>
      <c r="B16" s="82" t="s">
        <v>189</v>
      </c>
      <c r="C16" s="81" t="s">
        <v>8</v>
      </c>
      <c r="D16" s="81" t="s">
        <v>162</v>
      </c>
      <c r="E16" s="30">
        <v>100</v>
      </c>
      <c r="F16" s="30">
        <v>100</v>
      </c>
      <c r="G16" s="30">
        <v>100</v>
      </c>
      <c r="H16" s="30">
        <v>100</v>
      </c>
    </row>
    <row r="17" spans="1:8" ht="31.5">
      <c r="A17" s="81" t="s">
        <v>190</v>
      </c>
      <c r="B17" s="82" t="s">
        <v>191</v>
      </c>
      <c r="C17" s="81" t="s">
        <v>192</v>
      </c>
      <c r="D17" s="81" t="s">
        <v>162</v>
      </c>
      <c r="E17" s="30">
        <v>4</v>
      </c>
      <c r="F17" s="30" t="s">
        <v>193</v>
      </c>
      <c r="G17" s="30" t="s">
        <v>193</v>
      </c>
      <c r="H17" s="30" t="s">
        <v>193</v>
      </c>
    </row>
  </sheetData>
  <sheetProtection/>
  <mergeCells count="12">
    <mergeCell ref="B11:B12"/>
    <mergeCell ref="C11:C12"/>
    <mergeCell ref="D11:D12"/>
    <mergeCell ref="E11:H11"/>
    <mergeCell ref="A14:H14"/>
    <mergeCell ref="A15:H15"/>
    <mergeCell ref="E1:H1"/>
    <mergeCell ref="E4:H4"/>
    <mergeCell ref="A7:H7"/>
    <mergeCell ref="A8:H8"/>
    <mergeCell ref="A9:H9"/>
    <mergeCell ref="A11:A12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">
      <selection activeCell="I1" sqref="I1:L1"/>
    </sheetView>
  </sheetViews>
  <sheetFormatPr defaultColWidth="9.00390625" defaultRowHeight="12.75"/>
  <cols>
    <col min="1" max="1" width="4.25390625" style="85" customWidth="1"/>
    <col min="2" max="2" width="56.75390625" style="86" customWidth="1"/>
    <col min="3" max="3" width="28.75390625" style="86" customWidth="1"/>
    <col min="4" max="5" width="8.375" style="86" customWidth="1"/>
    <col min="6" max="6" width="20.25390625" style="86" customWidth="1"/>
    <col min="7" max="7" width="6.625" style="86" customWidth="1"/>
    <col min="8" max="10" width="15.75390625" style="86" bestFit="1" customWidth="1"/>
    <col min="11" max="11" width="22.875" style="86" customWidth="1"/>
    <col min="12" max="12" width="28.00390625" style="86" customWidth="1"/>
    <col min="13" max="13" width="9.125" style="86" customWidth="1"/>
    <col min="14" max="14" width="27.375" style="86" customWidth="1"/>
    <col min="15" max="16384" width="9.125" style="86" customWidth="1"/>
  </cols>
  <sheetData>
    <row r="1" spans="11:12" ht="121.5" customHeight="1">
      <c r="K1" s="227" t="s">
        <v>206</v>
      </c>
      <c r="L1" s="227"/>
    </row>
    <row r="4" spans="1:12" ht="18.75">
      <c r="A4" s="228" t="s">
        <v>153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8.75">
      <c r="A5" s="228" t="s">
        <v>194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7" spans="1:12" ht="42.75" customHeight="1">
      <c r="A7" s="217" t="s">
        <v>19</v>
      </c>
      <c r="B7" s="217" t="s">
        <v>174</v>
      </c>
      <c r="C7" s="217" t="s">
        <v>23</v>
      </c>
      <c r="D7" s="217" t="s">
        <v>24</v>
      </c>
      <c r="E7" s="217"/>
      <c r="F7" s="217"/>
      <c r="G7" s="217"/>
      <c r="H7" s="217" t="s">
        <v>176</v>
      </c>
      <c r="I7" s="217"/>
      <c r="J7" s="217"/>
      <c r="K7" s="217"/>
      <c r="L7" s="217" t="s">
        <v>177</v>
      </c>
    </row>
    <row r="8" spans="1:12" ht="77.25" customHeight="1">
      <c r="A8" s="217"/>
      <c r="B8" s="217"/>
      <c r="C8" s="217"/>
      <c r="D8" s="81" t="s">
        <v>23</v>
      </c>
      <c r="E8" s="81" t="s">
        <v>26</v>
      </c>
      <c r="F8" s="81" t="s">
        <v>27</v>
      </c>
      <c r="G8" s="81" t="s">
        <v>28</v>
      </c>
      <c r="H8" s="81">
        <v>2019</v>
      </c>
      <c r="I8" s="81">
        <v>2020</v>
      </c>
      <c r="J8" s="81">
        <v>2021</v>
      </c>
      <c r="K8" s="81" t="s">
        <v>79</v>
      </c>
      <c r="L8" s="217"/>
    </row>
    <row r="9" spans="1:12" ht="18.75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</row>
    <row r="10" spans="1:12" s="87" customFormat="1" ht="18.75">
      <c r="A10" s="240" t="s">
        <v>195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</row>
    <row r="11" spans="1:12" s="87" customFormat="1" ht="30" customHeight="1">
      <c r="A11" s="241" t="s">
        <v>196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ht="99" customHeight="1">
      <c r="A12" s="96">
        <v>1</v>
      </c>
      <c r="B12" s="82" t="s">
        <v>197</v>
      </c>
      <c r="C12" s="29" t="s">
        <v>141</v>
      </c>
      <c r="D12" s="30">
        <v>241</v>
      </c>
      <c r="E12" s="88" t="s">
        <v>42</v>
      </c>
      <c r="F12" s="88" t="s">
        <v>42</v>
      </c>
      <c r="G12" s="88" t="s">
        <v>42</v>
      </c>
      <c r="H12" s="89">
        <v>0</v>
      </c>
      <c r="I12" s="89">
        <f>H12</f>
        <v>0</v>
      </c>
      <c r="J12" s="89">
        <f>I12</f>
        <v>0</v>
      </c>
      <c r="K12" s="89">
        <f aca="true" t="shared" si="0" ref="K12:K17">H12+I12+J12</f>
        <v>0</v>
      </c>
      <c r="L12" s="102" t="s">
        <v>232</v>
      </c>
    </row>
    <row r="13" spans="1:12" ht="76.5">
      <c r="A13" s="96">
        <v>2</v>
      </c>
      <c r="B13" s="82" t="s">
        <v>198</v>
      </c>
      <c r="C13" s="29" t="s">
        <v>141</v>
      </c>
      <c r="D13" s="30">
        <v>241</v>
      </c>
      <c r="E13" s="88" t="s">
        <v>42</v>
      </c>
      <c r="F13" s="88" t="s">
        <v>42</v>
      </c>
      <c r="G13" s="88" t="s">
        <v>42</v>
      </c>
      <c r="H13" s="89">
        <v>0</v>
      </c>
      <c r="I13" s="89">
        <f aca="true" t="shared" si="1" ref="I13:J17">H13</f>
        <v>0</v>
      </c>
      <c r="J13" s="89">
        <f t="shared" si="1"/>
        <v>0</v>
      </c>
      <c r="K13" s="89">
        <f t="shared" si="0"/>
        <v>0</v>
      </c>
      <c r="L13" s="102" t="s">
        <v>233</v>
      </c>
    </row>
    <row r="14" spans="1:12" ht="89.25">
      <c r="A14" s="96">
        <v>3</v>
      </c>
      <c r="B14" s="82" t="s">
        <v>199</v>
      </c>
      <c r="C14" s="29" t="s">
        <v>141</v>
      </c>
      <c r="D14" s="30">
        <v>241</v>
      </c>
      <c r="E14" s="88" t="s">
        <v>42</v>
      </c>
      <c r="F14" s="88" t="s">
        <v>42</v>
      </c>
      <c r="G14" s="88" t="s">
        <v>42</v>
      </c>
      <c r="H14" s="89">
        <v>0</v>
      </c>
      <c r="I14" s="89">
        <f t="shared" si="1"/>
        <v>0</v>
      </c>
      <c r="J14" s="89">
        <f t="shared" si="1"/>
        <v>0</v>
      </c>
      <c r="K14" s="89">
        <f t="shared" si="0"/>
        <v>0</v>
      </c>
      <c r="L14" s="102" t="s">
        <v>234</v>
      </c>
    </row>
    <row r="15" spans="1:12" ht="63.75">
      <c r="A15" s="96">
        <v>4</v>
      </c>
      <c r="B15" s="82" t="s">
        <v>200</v>
      </c>
      <c r="C15" s="29" t="s">
        <v>141</v>
      </c>
      <c r="D15" s="30">
        <v>241</v>
      </c>
      <c r="E15" s="88" t="s">
        <v>42</v>
      </c>
      <c r="F15" s="88" t="s">
        <v>42</v>
      </c>
      <c r="G15" s="88" t="s">
        <v>42</v>
      </c>
      <c r="H15" s="89">
        <v>0</v>
      </c>
      <c r="I15" s="89">
        <f t="shared" si="1"/>
        <v>0</v>
      </c>
      <c r="J15" s="89">
        <f t="shared" si="1"/>
        <v>0</v>
      </c>
      <c r="K15" s="89">
        <f t="shared" si="0"/>
        <v>0</v>
      </c>
      <c r="L15" s="102" t="s">
        <v>235</v>
      </c>
    </row>
    <row r="16" spans="1:12" ht="38.25">
      <c r="A16" s="96">
        <v>5</v>
      </c>
      <c r="B16" s="82" t="s">
        <v>201</v>
      </c>
      <c r="C16" s="29" t="s">
        <v>141</v>
      </c>
      <c r="D16" s="30">
        <v>241</v>
      </c>
      <c r="E16" s="88" t="s">
        <v>42</v>
      </c>
      <c r="F16" s="88" t="s">
        <v>42</v>
      </c>
      <c r="G16" s="88" t="s">
        <v>42</v>
      </c>
      <c r="H16" s="89">
        <v>0</v>
      </c>
      <c r="I16" s="89">
        <f t="shared" si="1"/>
        <v>0</v>
      </c>
      <c r="J16" s="89">
        <f t="shared" si="1"/>
        <v>0</v>
      </c>
      <c r="K16" s="89">
        <f t="shared" si="0"/>
        <v>0</v>
      </c>
      <c r="L16" s="102" t="s">
        <v>236</v>
      </c>
    </row>
    <row r="17" spans="1:12" ht="89.25">
      <c r="A17" s="96">
        <v>6</v>
      </c>
      <c r="B17" s="82" t="s">
        <v>202</v>
      </c>
      <c r="C17" s="29" t="s">
        <v>141</v>
      </c>
      <c r="D17" s="30">
        <v>241</v>
      </c>
      <c r="E17" s="88" t="s">
        <v>42</v>
      </c>
      <c r="F17" s="88" t="s">
        <v>42</v>
      </c>
      <c r="G17" s="88" t="s">
        <v>42</v>
      </c>
      <c r="H17" s="89">
        <v>0</v>
      </c>
      <c r="I17" s="89">
        <f t="shared" si="1"/>
        <v>0</v>
      </c>
      <c r="J17" s="89">
        <f t="shared" si="1"/>
        <v>0</v>
      </c>
      <c r="K17" s="89">
        <f t="shared" si="0"/>
        <v>0</v>
      </c>
      <c r="L17" s="102" t="s">
        <v>237</v>
      </c>
    </row>
    <row r="18" spans="1:12" s="91" customFormat="1" ht="18.75">
      <c r="A18" s="90"/>
      <c r="B18" s="52" t="s">
        <v>117</v>
      </c>
      <c r="C18" s="90" t="s">
        <v>42</v>
      </c>
      <c r="D18" s="90" t="s">
        <v>42</v>
      </c>
      <c r="E18" s="90" t="s">
        <v>42</v>
      </c>
      <c r="F18" s="90" t="s">
        <v>42</v>
      </c>
      <c r="G18" s="90" t="s">
        <v>42</v>
      </c>
      <c r="H18" s="97">
        <f>SUM(H12:H17)</f>
        <v>0</v>
      </c>
      <c r="I18" s="97">
        <f>SUM(I12:I17)</f>
        <v>0</v>
      </c>
      <c r="J18" s="97">
        <f>SUM(J12:J17)</f>
        <v>0</v>
      </c>
      <c r="K18" s="97">
        <f>SUM(K12:K17)</f>
        <v>0</v>
      </c>
      <c r="L18" s="90" t="s">
        <v>42</v>
      </c>
    </row>
    <row r="19" s="93" customFormat="1" ht="18.75">
      <c r="A19" s="92"/>
    </row>
    <row r="23" spans="8:11" ht="18.75">
      <c r="H23" s="94"/>
      <c r="I23" s="94"/>
      <c r="J23" s="94"/>
      <c r="K23" s="94"/>
    </row>
    <row r="24" spans="8:11" ht="18.75">
      <c r="H24" s="94"/>
      <c r="I24" s="94"/>
      <c r="J24" s="94"/>
      <c r="K24" s="94"/>
    </row>
    <row r="25" spans="8:11" ht="18.75">
      <c r="H25" s="94"/>
      <c r="I25" s="94"/>
      <c r="J25" s="94"/>
      <c r="K25" s="94"/>
    </row>
    <row r="26" spans="8:11" ht="18.75">
      <c r="H26" s="94"/>
      <c r="I26" s="94"/>
      <c r="J26" s="94"/>
      <c r="K26" s="94"/>
    </row>
    <row r="27" spans="8:11" ht="18.75">
      <c r="H27" s="95"/>
      <c r="I27" s="95"/>
      <c r="J27" s="95"/>
      <c r="K27" s="95"/>
    </row>
    <row r="28" spans="8:11" ht="18.75">
      <c r="H28" s="94"/>
      <c r="I28" s="94"/>
      <c r="J28" s="94"/>
      <c r="K28" s="94"/>
    </row>
    <row r="29" spans="8:11" ht="18.75">
      <c r="H29" s="94"/>
      <c r="I29" s="94"/>
      <c r="J29" s="94"/>
      <c r="K29" s="94"/>
    </row>
    <row r="30" spans="8:11" ht="18.75">
      <c r="H30" s="94"/>
      <c r="I30" s="94"/>
      <c r="J30" s="94"/>
      <c r="K30" s="94"/>
    </row>
  </sheetData>
  <sheetProtection/>
  <mergeCells count="11">
    <mergeCell ref="H7:K7"/>
    <mergeCell ref="L7:L8"/>
    <mergeCell ref="A10:L10"/>
    <mergeCell ref="A11:L11"/>
    <mergeCell ref="K1:L1"/>
    <mergeCell ref="A4:L4"/>
    <mergeCell ref="A5:L5"/>
    <mergeCell ref="A7:A8"/>
    <mergeCell ref="B7:B8"/>
    <mergeCell ref="C7:C8"/>
    <mergeCell ref="D7:G7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70" zoomScaleSheetLayoutView="70" zoomScalePageLayoutView="0" workbookViewId="0" topLeftCell="A1">
      <selection activeCell="I1" sqref="I1:L1"/>
    </sheetView>
  </sheetViews>
  <sheetFormatPr defaultColWidth="9.00390625" defaultRowHeight="12.75"/>
  <cols>
    <col min="1" max="1" width="5.125" style="28" customWidth="1"/>
    <col min="2" max="2" width="24.125" style="28" customWidth="1"/>
    <col min="3" max="3" width="32.125" style="28" customWidth="1"/>
    <col min="4" max="4" width="18.75390625" style="28" customWidth="1"/>
    <col min="5" max="5" width="21.00390625" style="28" customWidth="1"/>
    <col min="6" max="6" width="5.00390625" style="28" customWidth="1"/>
    <col min="7" max="16384" width="9.125" style="28" customWidth="1"/>
  </cols>
  <sheetData>
    <row r="1" spans="3:6" ht="18.75">
      <c r="C1" s="32"/>
      <c r="D1" s="28" t="s">
        <v>138</v>
      </c>
      <c r="F1" s="35"/>
    </row>
    <row r="2" spans="3:6" ht="48.75" customHeight="1">
      <c r="C2" s="32"/>
      <c r="D2" s="242" t="s">
        <v>231</v>
      </c>
      <c r="E2" s="242"/>
      <c r="F2" s="35"/>
    </row>
    <row r="3" spans="3:6" ht="18.75">
      <c r="C3" s="32"/>
      <c r="D3" s="35"/>
      <c r="E3" s="35"/>
      <c r="F3" s="35"/>
    </row>
    <row r="4" spans="3:6" ht="18.75">
      <c r="C4" s="32"/>
      <c r="D4" s="35"/>
      <c r="E4" s="35"/>
      <c r="F4" s="35"/>
    </row>
    <row r="5" spans="3:6" ht="18.75">
      <c r="C5" s="32"/>
      <c r="D5" s="35"/>
      <c r="E5" s="35"/>
      <c r="F5" s="35"/>
    </row>
    <row r="6" spans="1:4" ht="18.75">
      <c r="A6" s="31"/>
      <c r="D6" s="35"/>
    </row>
    <row r="7" spans="1:5" ht="18.75">
      <c r="A7" s="215" t="s">
        <v>88</v>
      </c>
      <c r="B7" s="215"/>
      <c r="C7" s="215"/>
      <c r="D7" s="215"/>
      <c r="E7" s="215"/>
    </row>
    <row r="8" spans="1:5" ht="18.75">
      <c r="A8" s="215" t="s">
        <v>87</v>
      </c>
      <c r="B8" s="215"/>
      <c r="C8" s="215"/>
      <c r="D8" s="215"/>
      <c r="E8" s="215"/>
    </row>
    <row r="9" spans="1:5" ht="18.75">
      <c r="A9" s="215" t="s">
        <v>86</v>
      </c>
      <c r="B9" s="215"/>
      <c r="C9" s="215"/>
      <c r="D9" s="215"/>
      <c r="E9" s="215"/>
    </row>
    <row r="10" spans="1:5" ht="18.75">
      <c r="A10" s="215" t="s">
        <v>85</v>
      </c>
      <c r="B10" s="215"/>
      <c r="C10" s="215"/>
      <c r="D10" s="215"/>
      <c r="E10" s="215"/>
    </row>
    <row r="11" spans="1:5" ht="18.75">
      <c r="A11" s="215" t="s">
        <v>84</v>
      </c>
      <c r="B11" s="215"/>
      <c r="C11" s="215"/>
      <c r="D11" s="215"/>
      <c r="E11" s="215"/>
    </row>
    <row r="12" ht="18.75">
      <c r="A12" s="31"/>
    </row>
    <row r="13" spans="1:5" ht="63">
      <c r="A13" s="30" t="s">
        <v>19</v>
      </c>
      <c r="B13" s="30" t="s">
        <v>83</v>
      </c>
      <c r="C13" s="30" t="s">
        <v>82</v>
      </c>
      <c r="D13" s="30" t="s">
        <v>81</v>
      </c>
      <c r="E13" s="30" t="s">
        <v>80</v>
      </c>
    </row>
    <row r="14" spans="1:5" ht="15.75">
      <c r="A14" s="30">
        <v>1</v>
      </c>
      <c r="B14" s="30">
        <v>2</v>
      </c>
      <c r="C14" s="30">
        <v>3</v>
      </c>
      <c r="D14" s="30">
        <v>4</v>
      </c>
      <c r="E14" s="30">
        <v>5</v>
      </c>
    </row>
    <row r="15" spans="1:5" ht="47.25" customHeight="1">
      <c r="A15" s="29"/>
      <c r="B15" s="211" t="s">
        <v>108</v>
      </c>
      <c r="C15" s="211"/>
      <c r="D15" s="211"/>
      <c r="E15" s="211"/>
    </row>
    <row r="16" spans="1:5" ht="39.75" customHeight="1">
      <c r="A16" s="29"/>
      <c r="B16" s="211" t="s">
        <v>109</v>
      </c>
      <c r="C16" s="211"/>
      <c r="D16" s="211"/>
      <c r="E16" s="211"/>
    </row>
    <row r="17" spans="1:5" ht="57.75" customHeight="1">
      <c r="A17" s="29"/>
      <c r="B17" s="243" t="s">
        <v>107</v>
      </c>
      <c r="C17" s="244"/>
      <c r="D17" s="244"/>
      <c r="E17" s="245"/>
    </row>
    <row r="18" spans="1:5" ht="78.75">
      <c r="A18" s="29"/>
      <c r="B18" s="62" t="s">
        <v>105</v>
      </c>
      <c r="C18" s="30" t="s">
        <v>90</v>
      </c>
      <c r="D18" s="30" t="s">
        <v>29</v>
      </c>
      <c r="E18" s="30" t="s">
        <v>89</v>
      </c>
    </row>
    <row r="19" spans="1:5" ht="15.75">
      <c r="A19" s="98">
        <v>4</v>
      </c>
      <c r="B19" s="246" t="s">
        <v>208</v>
      </c>
      <c r="C19" s="247"/>
      <c r="D19" s="247"/>
      <c r="E19" s="248"/>
    </row>
    <row r="20" spans="1:5" ht="15.75">
      <c r="A20" s="249" t="s">
        <v>209</v>
      </c>
      <c r="B20" s="251" t="s">
        <v>210</v>
      </c>
      <c r="C20" s="252"/>
      <c r="D20" s="252"/>
      <c r="E20" s="253"/>
    </row>
    <row r="21" spans="1:5" ht="15.75">
      <c r="A21" s="250"/>
      <c r="B21" s="251" t="s">
        <v>211</v>
      </c>
      <c r="C21" s="252"/>
      <c r="D21" s="252"/>
      <c r="E21" s="253"/>
    </row>
    <row r="22" spans="1:5" ht="94.5">
      <c r="A22" s="30" t="s">
        <v>212</v>
      </c>
      <c r="B22" s="29" t="s">
        <v>213</v>
      </c>
      <c r="C22" s="29" t="s">
        <v>214</v>
      </c>
      <c r="D22" s="30" t="s">
        <v>141</v>
      </c>
      <c r="E22" s="30" t="s">
        <v>215</v>
      </c>
    </row>
    <row r="23" spans="1:5" ht="78.75">
      <c r="A23" s="99" t="s">
        <v>216</v>
      </c>
      <c r="B23" s="29" t="s">
        <v>213</v>
      </c>
      <c r="C23" s="100" t="s">
        <v>217</v>
      </c>
      <c r="D23" s="30" t="s">
        <v>141</v>
      </c>
      <c r="E23" s="30" t="s">
        <v>218</v>
      </c>
    </row>
    <row r="24" spans="1:5" ht="94.5">
      <c r="A24" s="99" t="s">
        <v>219</v>
      </c>
      <c r="B24" s="29" t="s">
        <v>213</v>
      </c>
      <c r="C24" s="100" t="s">
        <v>220</v>
      </c>
      <c r="D24" s="30" t="s">
        <v>141</v>
      </c>
      <c r="E24" s="101" t="s">
        <v>221</v>
      </c>
    </row>
    <row r="25" spans="1:5" ht="94.5">
      <c r="A25" s="99" t="s">
        <v>222</v>
      </c>
      <c r="B25" s="29" t="s">
        <v>213</v>
      </c>
      <c r="C25" s="29" t="s">
        <v>223</v>
      </c>
      <c r="D25" s="30" t="s">
        <v>141</v>
      </c>
      <c r="E25" s="30" t="s">
        <v>215</v>
      </c>
    </row>
    <row r="26" spans="1:5" ht="78.75">
      <c r="A26" s="99" t="s">
        <v>224</v>
      </c>
      <c r="B26" s="29" t="s">
        <v>213</v>
      </c>
      <c r="C26" s="100" t="s">
        <v>225</v>
      </c>
      <c r="D26" s="30" t="s">
        <v>141</v>
      </c>
      <c r="E26" s="30" t="s">
        <v>218</v>
      </c>
    </row>
    <row r="27" spans="1:5" ht="15.75">
      <c r="A27" s="249" t="s">
        <v>226</v>
      </c>
      <c r="B27" s="251" t="s">
        <v>227</v>
      </c>
      <c r="C27" s="252"/>
      <c r="D27" s="252"/>
      <c r="E27" s="253"/>
    </row>
    <row r="28" spans="1:5" ht="15.75">
      <c r="A28" s="250"/>
      <c r="B28" s="251" t="s">
        <v>228</v>
      </c>
      <c r="C28" s="252"/>
      <c r="D28" s="252"/>
      <c r="E28" s="253"/>
    </row>
    <row r="29" spans="1:5" ht="78.75">
      <c r="A29" s="30" t="s">
        <v>212</v>
      </c>
      <c r="B29" s="29" t="s">
        <v>229</v>
      </c>
      <c r="C29" s="29" t="s">
        <v>259</v>
      </c>
      <c r="D29" s="30" t="s">
        <v>141</v>
      </c>
      <c r="E29" s="30" t="s">
        <v>221</v>
      </c>
    </row>
    <row r="30" spans="1:5" ht="110.25">
      <c r="A30" s="30" t="s">
        <v>212</v>
      </c>
      <c r="B30" s="29" t="s">
        <v>261</v>
      </c>
      <c r="C30" s="29" t="s">
        <v>260</v>
      </c>
      <c r="D30" s="30" t="s">
        <v>141</v>
      </c>
      <c r="E30" s="30" t="s">
        <v>230</v>
      </c>
    </row>
  </sheetData>
  <sheetProtection/>
  <mergeCells count="16">
    <mergeCell ref="B19:E19"/>
    <mergeCell ref="A20:A21"/>
    <mergeCell ref="B20:E20"/>
    <mergeCell ref="B21:E21"/>
    <mergeCell ref="A27:A28"/>
    <mergeCell ref="B27:E27"/>
    <mergeCell ref="B28:E28"/>
    <mergeCell ref="D2:E2"/>
    <mergeCell ref="A7:E7"/>
    <mergeCell ref="A8:E8"/>
    <mergeCell ref="A9:E9"/>
    <mergeCell ref="B17:E17"/>
    <mergeCell ref="A10:E10"/>
    <mergeCell ref="A11:E11"/>
    <mergeCell ref="B15:E15"/>
    <mergeCell ref="B16:E16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7"/>
  <sheetViews>
    <sheetView view="pageBreakPreview" zoomScale="75" zoomScaleNormal="55" zoomScaleSheetLayoutView="75" zoomScalePageLayoutView="0" workbookViewId="0" topLeftCell="A1">
      <pane xSplit="8" ySplit="10" topLeftCell="I14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C1" sqref="C1"/>
    </sheetView>
  </sheetViews>
  <sheetFormatPr defaultColWidth="9.00390625" defaultRowHeight="12.75"/>
  <cols>
    <col min="1" max="1" width="9.125" style="59" customWidth="1"/>
    <col min="2" max="2" width="25.125" style="59" customWidth="1"/>
    <col min="3" max="3" width="28.375" style="59" customWidth="1"/>
    <col min="4" max="4" width="34.625" style="68" customWidth="1"/>
    <col min="5" max="5" width="13.375" style="59" customWidth="1"/>
    <col min="6" max="6" width="12.625" style="59" customWidth="1"/>
    <col min="7" max="7" width="16.75390625" style="59" customWidth="1"/>
    <col min="8" max="8" width="13.25390625" style="59" customWidth="1"/>
    <col min="9" max="9" width="19.375" style="59" customWidth="1"/>
    <col min="10" max="10" width="18.00390625" style="59" customWidth="1"/>
    <col min="11" max="11" width="17.875" style="59" customWidth="1"/>
    <col min="12" max="12" width="19.875" style="59" customWidth="1"/>
    <col min="13" max="16384" width="9.125" style="59" customWidth="1"/>
  </cols>
  <sheetData>
    <row r="1" spans="9:12" ht="63.75" customHeight="1">
      <c r="I1" s="190" t="s">
        <v>295</v>
      </c>
      <c r="J1" s="203"/>
      <c r="K1" s="203"/>
      <c r="L1" s="203"/>
    </row>
    <row r="4" spans="1:12" ht="72.75" customHeight="1">
      <c r="A4" s="21" t="s">
        <v>21</v>
      </c>
      <c r="C4" s="67"/>
      <c r="E4" s="67"/>
      <c r="F4" s="67"/>
      <c r="G4" s="67"/>
      <c r="H4" s="67"/>
      <c r="I4" s="190" t="s">
        <v>151</v>
      </c>
      <c r="J4" s="203"/>
      <c r="K4" s="203"/>
      <c r="L4" s="203"/>
    </row>
    <row r="5" spans="1:12" ht="18.75">
      <c r="A5" s="21"/>
      <c r="C5" s="67"/>
      <c r="E5" s="67"/>
      <c r="F5" s="67"/>
      <c r="G5" s="67"/>
      <c r="H5" s="67"/>
      <c r="I5" s="44"/>
      <c r="J5" s="43"/>
      <c r="K5" s="43"/>
      <c r="L5" s="43"/>
    </row>
    <row r="6" ht="18.75">
      <c r="B6" s="22"/>
    </row>
    <row r="7" spans="2:12" ht="44.25" customHeight="1">
      <c r="B7" s="255" t="s">
        <v>106</v>
      </c>
      <c r="C7" s="256"/>
      <c r="D7" s="256"/>
      <c r="E7" s="256"/>
      <c r="F7" s="256"/>
      <c r="G7" s="257"/>
      <c r="H7" s="257"/>
      <c r="I7" s="257"/>
      <c r="J7" s="257"/>
      <c r="K7" s="257"/>
      <c r="L7" s="257"/>
    </row>
    <row r="8" ht="18.75">
      <c r="B8" s="23"/>
    </row>
    <row r="9" spans="1:12" ht="31.5" customHeight="1">
      <c r="A9" s="262" t="s">
        <v>19</v>
      </c>
      <c r="B9" s="181" t="s">
        <v>40</v>
      </c>
      <c r="C9" s="181" t="s">
        <v>47</v>
      </c>
      <c r="D9" s="181" t="s">
        <v>48</v>
      </c>
      <c r="E9" s="258" t="s">
        <v>24</v>
      </c>
      <c r="F9" s="258"/>
      <c r="G9" s="258"/>
      <c r="H9" s="258"/>
      <c r="I9" s="19">
        <v>2019</v>
      </c>
      <c r="J9" s="19">
        <v>2020</v>
      </c>
      <c r="K9" s="19">
        <v>2021</v>
      </c>
      <c r="L9" s="176" t="s">
        <v>79</v>
      </c>
    </row>
    <row r="10" spans="1:12" ht="31.5" customHeight="1">
      <c r="A10" s="263"/>
      <c r="B10" s="181"/>
      <c r="C10" s="181"/>
      <c r="D10" s="181"/>
      <c r="E10" s="19" t="s">
        <v>23</v>
      </c>
      <c r="F10" s="19" t="s">
        <v>26</v>
      </c>
      <c r="G10" s="19" t="s">
        <v>27</v>
      </c>
      <c r="H10" s="19" t="s">
        <v>28</v>
      </c>
      <c r="I10" s="19" t="s">
        <v>152</v>
      </c>
      <c r="J10" s="19" t="s">
        <v>152</v>
      </c>
      <c r="K10" s="19" t="s">
        <v>152</v>
      </c>
      <c r="L10" s="177"/>
    </row>
    <row r="11" spans="1:12" ht="15.75">
      <c r="A11" s="49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47.25">
      <c r="A12" s="259">
        <v>1</v>
      </c>
      <c r="B12" s="181" t="s">
        <v>41</v>
      </c>
      <c r="C12" s="208" t="s">
        <v>149</v>
      </c>
      <c r="D12" s="70" t="s">
        <v>139</v>
      </c>
      <c r="E12" s="64">
        <v>240</v>
      </c>
      <c r="F12" s="64" t="s">
        <v>42</v>
      </c>
      <c r="G12" s="64" t="s">
        <v>42</v>
      </c>
      <c r="H12" s="64" t="s">
        <v>42</v>
      </c>
      <c r="I12" s="69">
        <f>I16+I19+I22+I25+I28</f>
        <v>457612.34222</v>
      </c>
      <c r="J12" s="69">
        <f>J16+J19+J22+J25+J28</f>
        <v>412251.113</v>
      </c>
      <c r="K12" s="69">
        <f>K16+K19+K22+K25+K28</f>
        <v>408577.11299999995</v>
      </c>
      <c r="L12" s="65">
        <f aca="true" t="shared" si="0" ref="L12:L24">I12+J12+K12</f>
        <v>1278440.56822</v>
      </c>
    </row>
    <row r="13" spans="1:12" ht="15.75">
      <c r="A13" s="260"/>
      <c r="B13" s="181"/>
      <c r="C13" s="208"/>
      <c r="D13" s="63" t="s">
        <v>140</v>
      </c>
      <c r="E13" s="40"/>
      <c r="F13" s="40"/>
      <c r="G13" s="40"/>
      <c r="H13" s="40"/>
      <c r="I13" s="41"/>
      <c r="J13" s="41"/>
      <c r="K13" s="41"/>
      <c r="L13" s="42"/>
    </row>
    <row r="14" spans="1:12" ht="31.5">
      <c r="A14" s="260"/>
      <c r="B14" s="181"/>
      <c r="C14" s="208"/>
      <c r="D14" s="63" t="s">
        <v>141</v>
      </c>
      <c r="E14" s="40">
        <v>241</v>
      </c>
      <c r="F14" s="40"/>
      <c r="G14" s="40"/>
      <c r="H14" s="40"/>
      <c r="I14" s="41">
        <f>I27+I30</f>
        <v>111999.42022</v>
      </c>
      <c r="J14" s="41">
        <f>J27+J30</f>
        <v>108053.217</v>
      </c>
      <c r="K14" s="41">
        <f>K27+K30</f>
        <v>107064.917</v>
      </c>
      <c r="L14" s="42">
        <f t="shared" si="0"/>
        <v>327117.55422</v>
      </c>
    </row>
    <row r="15" spans="1:12" ht="47.25">
      <c r="A15" s="261"/>
      <c r="B15" s="181"/>
      <c r="C15" s="208"/>
      <c r="D15" s="63" t="s">
        <v>29</v>
      </c>
      <c r="E15" s="40">
        <v>240</v>
      </c>
      <c r="F15" s="40" t="s">
        <v>42</v>
      </c>
      <c r="G15" s="40" t="s">
        <v>42</v>
      </c>
      <c r="H15" s="40" t="s">
        <v>42</v>
      </c>
      <c r="I15" s="41">
        <f>I18+I21+I24</f>
        <v>345612.92199999996</v>
      </c>
      <c r="J15" s="41">
        <f>J18+J21+J24</f>
        <v>304197.896</v>
      </c>
      <c r="K15" s="41">
        <f>K18+K21+K24</f>
        <v>301512.19599999994</v>
      </c>
      <c r="L15" s="42">
        <f t="shared" si="0"/>
        <v>951323.014</v>
      </c>
    </row>
    <row r="16" spans="1:12" ht="63">
      <c r="A16" s="259">
        <v>2</v>
      </c>
      <c r="B16" s="181" t="s">
        <v>43</v>
      </c>
      <c r="C16" s="208" t="s">
        <v>49</v>
      </c>
      <c r="D16" s="66" t="s">
        <v>142</v>
      </c>
      <c r="E16" s="64" t="s">
        <v>42</v>
      </c>
      <c r="F16" s="64" t="s">
        <v>42</v>
      </c>
      <c r="G16" s="64" t="s">
        <v>42</v>
      </c>
      <c r="H16" s="64" t="s">
        <v>42</v>
      </c>
      <c r="I16" s="69">
        <f>I18</f>
        <v>317688.539</v>
      </c>
      <c r="J16" s="69">
        <f>J18</f>
        <v>274163.51300000004</v>
      </c>
      <c r="K16" s="69">
        <f>K18</f>
        <v>271477.81299999997</v>
      </c>
      <c r="L16" s="65">
        <f t="shared" si="0"/>
        <v>863329.865</v>
      </c>
    </row>
    <row r="17" spans="1:12" ht="15.75">
      <c r="A17" s="260"/>
      <c r="B17" s="181"/>
      <c r="C17" s="208"/>
      <c r="D17" s="48" t="s">
        <v>140</v>
      </c>
      <c r="E17" s="40"/>
      <c r="F17" s="40"/>
      <c r="G17" s="40"/>
      <c r="H17" s="40"/>
      <c r="I17" s="41"/>
      <c r="J17" s="41"/>
      <c r="K17" s="41"/>
      <c r="L17" s="42"/>
    </row>
    <row r="18" spans="1:12" ht="47.25">
      <c r="A18" s="261"/>
      <c r="B18" s="181"/>
      <c r="C18" s="208"/>
      <c r="D18" s="63" t="s">
        <v>44</v>
      </c>
      <c r="E18" s="40">
        <v>240</v>
      </c>
      <c r="F18" s="40" t="s">
        <v>42</v>
      </c>
      <c r="G18" s="40" t="s">
        <v>42</v>
      </c>
      <c r="H18" s="40" t="s">
        <v>42</v>
      </c>
      <c r="I18" s="41">
        <f>'Пр.2 к 1ПП'!H22</f>
        <v>317688.539</v>
      </c>
      <c r="J18" s="41">
        <f>'Пр.2 к 1ПП'!I22</f>
        <v>274163.51300000004</v>
      </c>
      <c r="K18" s="41">
        <f>'Пр.2 к 1ПП'!J22</f>
        <v>271477.81299999997</v>
      </c>
      <c r="L18" s="42">
        <f t="shared" si="0"/>
        <v>863329.865</v>
      </c>
    </row>
    <row r="19" spans="1:12" ht="63">
      <c r="A19" s="259">
        <v>3</v>
      </c>
      <c r="B19" s="176" t="s">
        <v>45</v>
      </c>
      <c r="C19" s="208" t="s">
        <v>57</v>
      </c>
      <c r="D19" s="66" t="s">
        <v>142</v>
      </c>
      <c r="E19" s="64">
        <v>240</v>
      </c>
      <c r="F19" s="64" t="s">
        <v>42</v>
      </c>
      <c r="G19" s="64" t="s">
        <v>42</v>
      </c>
      <c r="H19" s="64" t="s">
        <v>42</v>
      </c>
      <c r="I19" s="69">
        <f>I21</f>
        <v>3100</v>
      </c>
      <c r="J19" s="69">
        <f>J21</f>
        <v>20000</v>
      </c>
      <c r="K19" s="69">
        <f>K21</f>
        <v>20000</v>
      </c>
      <c r="L19" s="65">
        <f t="shared" si="0"/>
        <v>43100</v>
      </c>
    </row>
    <row r="20" spans="1:12" ht="15.75">
      <c r="A20" s="260"/>
      <c r="B20" s="183"/>
      <c r="C20" s="208"/>
      <c r="D20" s="48" t="s">
        <v>140</v>
      </c>
      <c r="E20" s="40"/>
      <c r="F20" s="40"/>
      <c r="G20" s="40"/>
      <c r="H20" s="40"/>
      <c r="I20" s="41"/>
      <c r="J20" s="41"/>
      <c r="K20" s="41"/>
      <c r="L20" s="42"/>
    </row>
    <row r="21" spans="1:12" ht="47.25">
      <c r="A21" s="261"/>
      <c r="B21" s="177"/>
      <c r="C21" s="208"/>
      <c r="D21" s="63" t="s">
        <v>44</v>
      </c>
      <c r="E21" s="40">
        <v>240</v>
      </c>
      <c r="F21" s="40" t="s">
        <v>42</v>
      </c>
      <c r="G21" s="40" t="s">
        <v>42</v>
      </c>
      <c r="H21" s="40" t="s">
        <v>42</v>
      </c>
      <c r="I21" s="41">
        <f>'Пр.2 к 2ПП'!H22</f>
        <v>3100</v>
      </c>
      <c r="J21" s="41">
        <f>'Пр.2 к 2ПП'!I22</f>
        <v>20000</v>
      </c>
      <c r="K21" s="41">
        <f>'Пр.2 к 2ПП'!J22</f>
        <v>20000</v>
      </c>
      <c r="L21" s="42">
        <f t="shared" si="0"/>
        <v>43100</v>
      </c>
    </row>
    <row r="22" spans="1:12" ht="63">
      <c r="A22" s="199">
        <v>4</v>
      </c>
      <c r="B22" s="181" t="s">
        <v>46</v>
      </c>
      <c r="C22" s="208" t="s">
        <v>148</v>
      </c>
      <c r="D22" s="66" t="s">
        <v>142</v>
      </c>
      <c r="E22" s="64">
        <v>240</v>
      </c>
      <c r="F22" s="64" t="s">
        <v>42</v>
      </c>
      <c r="G22" s="64" t="s">
        <v>42</v>
      </c>
      <c r="H22" s="64" t="s">
        <v>42</v>
      </c>
      <c r="I22" s="69">
        <f>I24</f>
        <v>24824.382999999998</v>
      </c>
      <c r="J22" s="69">
        <f>J24</f>
        <v>10034.383</v>
      </c>
      <c r="K22" s="69">
        <f>K24</f>
        <v>10034.383</v>
      </c>
      <c r="L22" s="65">
        <f t="shared" si="0"/>
        <v>44893.149</v>
      </c>
    </row>
    <row r="23" spans="1:12" ht="15.75">
      <c r="A23" s="199"/>
      <c r="B23" s="181"/>
      <c r="C23" s="208"/>
      <c r="D23" s="48" t="s">
        <v>140</v>
      </c>
      <c r="E23" s="40"/>
      <c r="F23" s="40"/>
      <c r="G23" s="40"/>
      <c r="H23" s="40"/>
      <c r="I23" s="41"/>
      <c r="J23" s="41"/>
      <c r="K23" s="41"/>
      <c r="L23" s="42"/>
    </row>
    <row r="24" spans="1:12" ht="47.25">
      <c r="A24" s="199"/>
      <c r="B24" s="181"/>
      <c r="C24" s="208"/>
      <c r="D24" s="63" t="s">
        <v>44</v>
      </c>
      <c r="E24" s="40">
        <v>240</v>
      </c>
      <c r="F24" s="40" t="s">
        <v>42</v>
      </c>
      <c r="G24" s="40" t="s">
        <v>42</v>
      </c>
      <c r="H24" s="40" t="s">
        <v>42</v>
      </c>
      <c r="I24" s="41">
        <f>'Пр.2 к 3ПП'!H22</f>
        <v>24824.382999999998</v>
      </c>
      <c r="J24" s="41">
        <f>'Пр.2 к 3ПП'!I22</f>
        <v>10034.383</v>
      </c>
      <c r="K24" s="41">
        <f>'Пр.2 к 3ПП'!J22</f>
        <v>10034.383</v>
      </c>
      <c r="L24" s="42">
        <f t="shared" si="0"/>
        <v>44893.149</v>
      </c>
    </row>
    <row r="25" spans="1:12" ht="63">
      <c r="A25" s="199">
        <v>5</v>
      </c>
      <c r="B25" s="176" t="s">
        <v>143</v>
      </c>
      <c r="C25" s="208" t="s">
        <v>256</v>
      </c>
      <c r="D25" s="66" t="s">
        <v>142</v>
      </c>
      <c r="E25" s="64">
        <v>240</v>
      </c>
      <c r="F25" s="64" t="s">
        <v>42</v>
      </c>
      <c r="G25" s="64" t="s">
        <v>42</v>
      </c>
      <c r="H25" s="64" t="s">
        <v>42</v>
      </c>
      <c r="I25" s="69">
        <f>I27</f>
        <v>111999.42022</v>
      </c>
      <c r="J25" s="69">
        <f>J27</f>
        <v>108053.217</v>
      </c>
      <c r="K25" s="69">
        <f>K27</f>
        <v>107064.917</v>
      </c>
      <c r="L25" s="65">
        <f>I25+J25+K25</f>
        <v>327117.55422</v>
      </c>
    </row>
    <row r="26" spans="1:12" ht="15.75">
      <c r="A26" s="199"/>
      <c r="B26" s="183"/>
      <c r="C26" s="208"/>
      <c r="D26" s="48" t="s">
        <v>140</v>
      </c>
      <c r="E26" s="40"/>
      <c r="F26" s="40"/>
      <c r="G26" s="40"/>
      <c r="H26" s="40"/>
      <c r="I26" s="41"/>
      <c r="J26" s="41"/>
      <c r="K26" s="41"/>
      <c r="L26" s="42"/>
    </row>
    <row r="27" spans="1:12" ht="31.5">
      <c r="A27" s="199"/>
      <c r="B27" s="177"/>
      <c r="C27" s="208"/>
      <c r="D27" s="63" t="s">
        <v>141</v>
      </c>
      <c r="E27" s="40">
        <v>240</v>
      </c>
      <c r="F27" s="40" t="s">
        <v>42</v>
      </c>
      <c r="G27" s="40" t="s">
        <v>42</v>
      </c>
      <c r="H27" s="40" t="s">
        <v>42</v>
      </c>
      <c r="I27" s="41">
        <f>'пр 2 к 4 пп'!H51</f>
        <v>111999.42022</v>
      </c>
      <c r="J27" s="41">
        <f>'пр 2 к 4 пп'!I51</f>
        <v>108053.217</v>
      </c>
      <c r="K27" s="41">
        <f>'пр 2 к 4 пп'!J51</f>
        <v>107064.917</v>
      </c>
      <c r="L27" s="42">
        <f>I27+J27+K27</f>
        <v>327117.55422</v>
      </c>
    </row>
    <row r="28" spans="1:12" ht="78.75">
      <c r="A28" s="199">
        <v>6</v>
      </c>
      <c r="B28" s="181" t="s">
        <v>144</v>
      </c>
      <c r="C28" s="208" t="s">
        <v>257</v>
      </c>
      <c r="D28" s="66" t="s">
        <v>142</v>
      </c>
      <c r="E28" s="64">
        <v>240</v>
      </c>
      <c r="F28" s="64" t="s">
        <v>42</v>
      </c>
      <c r="G28" s="64" t="s">
        <v>42</v>
      </c>
      <c r="H28" s="64" t="s">
        <v>42</v>
      </c>
      <c r="I28" s="69">
        <f>I30</f>
        <v>0</v>
      </c>
      <c r="J28" s="69">
        <f>J30</f>
        <v>0</v>
      </c>
      <c r="K28" s="69">
        <f>K30</f>
        <v>0</v>
      </c>
      <c r="L28" s="65">
        <f>I28+J28+K28</f>
        <v>0</v>
      </c>
    </row>
    <row r="29" spans="1:12" ht="15.75">
      <c r="A29" s="199"/>
      <c r="B29" s="181"/>
      <c r="C29" s="208"/>
      <c r="D29" s="48" t="s">
        <v>140</v>
      </c>
      <c r="E29" s="40"/>
      <c r="F29" s="40"/>
      <c r="G29" s="40"/>
      <c r="H29" s="40"/>
      <c r="I29" s="41"/>
      <c r="J29" s="41"/>
      <c r="K29" s="41"/>
      <c r="L29" s="42"/>
    </row>
    <row r="30" spans="1:12" ht="31.5">
      <c r="A30" s="199"/>
      <c r="B30" s="181"/>
      <c r="C30" s="208"/>
      <c r="D30" s="63" t="s">
        <v>141</v>
      </c>
      <c r="E30" s="40">
        <v>240</v>
      </c>
      <c r="F30" s="40" t="s">
        <v>42</v>
      </c>
      <c r="G30" s="40" t="s">
        <v>42</v>
      </c>
      <c r="H30" s="40" t="s">
        <v>42</v>
      </c>
      <c r="I30" s="41">
        <f>'пр 2 к 5 пп'!H18</f>
        <v>0</v>
      </c>
      <c r="J30" s="41">
        <f>'пр 2 к 5 пп'!I18</f>
        <v>0</v>
      </c>
      <c r="K30" s="41">
        <f>'пр 2 к 5 пп'!J18</f>
        <v>0</v>
      </c>
      <c r="L30" s="42">
        <f>I30+J30+K30</f>
        <v>0</v>
      </c>
    </row>
    <row r="37" spans="2:9" ht="15.75">
      <c r="B37" s="254"/>
      <c r="C37" s="254"/>
      <c r="I37" s="27"/>
    </row>
  </sheetData>
  <sheetProtection/>
  <mergeCells count="28">
    <mergeCell ref="A12:A15"/>
    <mergeCell ref="A9:A10"/>
    <mergeCell ref="A22:A24"/>
    <mergeCell ref="A19:A21"/>
    <mergeCell ref="C25:C27"/>
    <mergeCell ref="A25:A27"/>
    <mergeCell ref="C19:C21"/>
    <mergeCell ref="A16:A18"/>
    <mergeCell ref="A28:A30"/>
    <mergeCell ref="B28:B30"/>
    <mergeCell ref="C28:C30"/>
    <mergeCell ref="B7:L7"/>
    <mergeCell ref="B9:B10"/>
    <mergeCell ref="C9:C10"/>
    <mergeCell ref="D9:D10"/>
    <mergeCell ref="E9:H9"/>
    <mergeCell ref="B19:B21"/>
    <mergeCell ref="L9:L10"/>
    <mergeCell ref="I1:L1"/>
    <mergeCell ref="I4:L4"/>
    <mergeCell ref="B37:C37"/>
    <mergeCell ref="B22:B24"/>
    <mergeCell ref="C22:C24"/>
    <mergeCell ref="B12:B15"/>
    <mergeCell ref="C12:C15"/>
    <mergeCell ref="B16:B18"/>
    <mergeCell ref="C16:C18"/>
    <mergeCell ref="B25:B27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4" max="11" man="1"/>
    <brk id="37" min="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53"/>
  <sheetViews>
    <sheetView tabSelected="1" view="pageBreakPreview" zoomScale="70" zoomScaleNormal="70" zoomScaleSheetLayoutView="70" zoomScalePageLayoutView="0" workbookViewId="0" topLeftCell="A1">
      <selection activeCell="J1" sqref="J1:M1"/>
    </sheetView>
  </sheetViews>
  <sheetFormatPr defaultColWidth="9.00390625" defaultRowHeight="12.75" outlineLevelCol="1"/>
  <cols>
    <col min="1" max="1" width="9.125" style="27" customWidth="1"/>
    <col min="2" max="2" width="21.625" style="27" customWidth="1"/>
    <col min="3" max="3" width="38.375" style="27" customWidth="1"/>
    <col min="4" max="4" width="34.00390625" style="27" customWidth="1"/>
    <col min="5" max="9" width="22.00390625" style="109" hidden="1" customWidth="1" outlineLevel="1"/>
    <col min="10" max="10" width="22.00390625" style="27" customWidth="1" collapsed="1"/>
    <col min="11" max="12" width="22.00390625" style="27" customWidth="1"/>
    <col min="13" max="13" width="20.625" style="27" customWidth="1"/>
    <col min="14" max="14" width="13.125" style="27" bestFit="1" customWidth="1"/>
    <col min="15" max="15" width="21.625" style="27" customWidth="1" outlineLevel="1"/>
    <col min="16" max="18" width="13.125" style="27" bestFit="1" customWidth="1"/>
    <col min="19" max="16384" width="9.125" style="27" customWidth="1"/>
  </cols>
  <sheetData>
    <row r="1" spans="10:13" ht="72.75" customHeight="1">
      <c r="J1" s="190" t="s">
        <v>296</v>
      </c>
      <c r="K1" s="203"/>
      <c r="L1" s="203"/>
      <c r="M1" s="203"/>
    </row>
    <row r="4" spans="2:13" ht="50.25" customHeight="1">
      <c r="B4" s="33"/>
      <c r="C4" s="71"/>
      <c r="D4" s="71"/>
      <c r="E4" s="103"/>
      <c r="F4" s="103"/>
      <c r="G4" s="103"/>
      <c r="H4" s="103"/>
      <c r="I4" s="103"/>
      <c r="J4" s="264" t="s">
        <v>150</v>
      </c>
      <c r="K4" s="265"/>
      <c r="L4" s="265"/>
      <c r="M4" s="265"/>
    </row>
    <row r="5" spans="2:13" ht="15.75">
      <c r="B5" s="33"/>
      <c r="C5" s="71"/>
      <c r="D5" s="71"/>
      <c r="E5" s="103"/>
      <c r="F5" s="103"/>
      <c r="G5" s="103"/>
      <c r="H5" s="103"/>
      <c r="I5" s="103"/>
      <c r="J5" s="78"/>
      <c r="K5" s="79"/>
      <c r="L5" s="79"/>
      <c r="M5" s="79"/>
    </row>
    <row r="6" spans="2:13" ht="15.75">
      <c r="B6" s="34"/>
      <c r="C6" s="72"/>
      <c r="D6" s="72"/>
      <c r="E6" s="104"/>
      <c r="F6" s="104"/>
      <c r="G6" s="104"/>
      <c r="H6" s="104"/>
      <c r="I6" s="104"/>
      <c r="J6" s="72"/>
      <c r="K6" s="72"/>
      <c r="L6" s="72"/>
      <c r="M6" s="72"/>
    </row>
    <row r="7" spans="2:13" ht="41.25" customHeight="1">
      <c r="B7" s="269" t="s">
        <v>91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2:13" ht="15.75">
      <c r="B8" s="76"/>
      <c r="C8" s="76"/>
      <c r="D8" s="76"/>
      <c r="E8" s="105"/>
      <c r="F8" s="105"/>
      <c r="G8" s="105"/>
      <c r="H8" s="105"/>
      <c r="I8" s="105"/>
      <c r="J8" s="76"/>
      <c r="K8" s="76"/>
      <c r="L8" s="76"/>
      <c r="M8" s="76"/>
    </row>
    <row r="9" spans="2:13" ht="15.75">
      <c r="B9" s="33"/>
      <c r="C9" s="33"/>
      <c r="D9" s="33"/>
      <c r="E9" s="106"/>
      <c r="F9" s="106"/>
      <c r="G9" s="106"/>
      <c r="H9" s="106"/>
      <c r="I9" s="106"/>
      <c r="J9" s="33"/>
      <c r="K9" s="33"/>
      <c r="L9" s="33"/>
      <c r="M9" s="77" t="s">
        <v>93</v>
      </c>
    </row>
    <row r="10" spans="1:13" ht="30.75" customHeight="1">
      <c r="A10" s="270" t="s">
        <v>19</v>
      </c>
      <c r="B10" s="181" t="s">
        <v>50</v>
      </c>
      <c r="C10" s="181" t="s">
        <v>51</v>
      </c>
      <c r="D10" s="181" t="s">
        <v>92</v>
      </c>
      <c r="E10" s="107">
        <v>2014</v>
      </c>
      <c r="F10" s="107">
        <v>2015</v>
      </c>
      <c r="G10" s="107">
        <v>2016</v>
      </c>
      <c r="H10" s="107">
        <v>2017</v>
      </c>
      <c r="I10" s="107">
        <v>2018</v>
      </c>
      <c r="J10" s="19">
        <v>2019</v>
      </c>
      <c r="K10" s="19">
        <v>2020</v>
      </c>
      <c r="L10" s="19">
        <v>2021</v>
      </c>
      <c r="M10" s="176" t="s">
        <v>79</v>
      </c>
    </row>
    <row r="11" spans="1:13" ht="30.75" customHeight="1">
      <c r="A11" s="271"/>
      <c r="B11" s="181"/>
      <c r="C11" s="181"/>
      <c r="D11" s="181"/>
      <c r="E11" s="107" t="s">
        <v>269</v>
      </c>
      <c r="F11" s="107" t="s">
        <v>269</v>
      </c>
      <c r="G11" s="107" t="s">
        <v>269</v>
      </c>
      <c r="H11" s="107" t="s">
        <v>269</v>
      </c>
      <c r="I11" s="107" t="s">
        <v>270</v>
      </c>
      <c r="J11" s="19" t="s">
        <v>152</v>
      </c>
      <c r="K11" s="19" t="s">
        <v>152</v>
      </c>
      <c r="L11" s="19" t="s">
        <v>152</v>
      </c>
      <c r="M11" s="177"/>
    </row>
    <row r="12" spans="1:13" ht="15.75">
      <c r="A12" s="51">
        <v>1</v>
      </c>
      <c r="B12" s="25">
        <v>2</v>
      </c>
      <c r="C12" s="25">
        <v>3</v>
      </c>
      <c r="D12" s="19">
        <v>4</v>
      </c>
      <c r="E12" s="107"/>
      <c r="F12" s="107"/>
      <c r="G12" s="107"/>
      <c r="H12" s="107"/>
      <c r="I12" s="107"/>
      <c r="J12" s="19">
        <v>5</v>
      </c>
      <c r="K12" s="19">
        <v>6</v>
      </c>
      <c r="L12" s="19">
        <v>7</v>
      </c>
      <c r="M12" s="19">
        <v>8</v>
      </c>
    </row>
    <row r="13" spans="1:19" s="50" customFormat="1" ht="15.75">
      <c r="A13" s="259">
        <v>1</v>
      </c>
      <c r="B13" s="176" t="s">
        <v>52</v>
      </c>
      <c r="C13" s="266" t="str">
        <f>'Пр. 7 к МП'!C12</f>
        <v>Управление муниципальными финансами и обеспечения деятельности администрации Туруханского района</v>
      </c>
      <c r="D13" s="70" t="s">
        <v>53</v>
      </c>
      <c r="E13" s="111">
        <f>E16+E17</f>
        <v>239435.25898</v>
      </c>
      <c r="F13" s="111">
        <f>F16+F17</f>
        <v>266767.647</v>
      </c>
      <c r="G13" s="111">
        <f>G16+G17</f>
        <v>251021.507</v>
      </c>
      <c r="H13" s="111">
        <f>H16+H17</f>
        <v>268115.89959000004</v>
      </c>
      <c r="I13" s="111">
        <f>I16+I17</f>
        <v>308713.0996699999</v>
      </c>
      <c r="J13" s="69">
        <f>J16+J17+J15</f>
        <v>457612.34222000005</v>
      </c>
      <c r="K13" s="69">
        <f>K16+K17+K15</f>
        <v>411261.713</v>
      </c>
      <c r="L13" s="69">
        <f>L16+L17+L15</f>
        <v>408577.11300000007</v>
      </c>
      <c r="M13" s="69">
        <f>J13+K13+L13</f>
        <v>1277451.16822</v>
      </c>
      <c r="N13" s="73"/>
      <c r="O13" s="114"/>
      <c r="P13" s="73"/>
      <c r="Q13" s="73"/>
      <c r="R13" s="73"/>
      <c r="S13" s="73"/>
    </row>
    <row r="14" spans="1:13" ht="15.75">
      <c r="A14" s="260"/>
      <c r="B14" s="183"/>
      <c r="C14" s="267"/>
      <c r="D14" s="63" t="s">
        <v>54</v>
      </c>
      <c r="E14" s="112"/>
      <c r="F14" s="112"/>
      <c r="G14" s="112"/>
      <c r="H14" s="112"/>
      <c r="I14" s="112"/>
      <c r="J14" s="41"/>
      <c r="K14" s="39"/>
      <c r="L14" s="39"/>
      <c r="M14" s="41"/>
    </row>
    <row r="15" spans="1:15" ht="15.75">
      <c r="A15" s="260"/>
      <c r="B15" s="183"/>
      <c r="C15" s="267"/>
      <c r="D15" s="63" t="s">
        <v>58</v>
      </c>
      <c r="E15" s="112">
        <f>E22+E29+E36+E43+E50</f>
        <v>0</v>
      </c>
      <c r="F15" s="112">
        <f>F22+F29+F36+F43+F50</f>
        <v>0</v>
      </c>
      <c r="G15" s="112">
        <f>G22+G29+G36+G43+G50</f>
        <v>0</v>
      </c>
      <c r="H15" s="112">
        <f>H22+H29+H36+H43+H50</f>
        <v>0</v>
      </c>
      <c r="I15" s="112">
        <f>I22+I29+I36+I43+I50</f>
        <v>0</v>
      </c>
      <c r="J15" s="41">
        <f aca="true" t="shared" si="0" ref="J15:L17">J22+J29+J36+J43+J50</f>
        <v>18.9</v>
      </c>
      <c r="K15" s="41">
        <f>K22+K29+K36+K43+K50</f>
        <v>19.8</v>
      </c>
      <c r="L15" s="41">
        <f>L22+L29+L36+L43+L50</f>
        <v>20.9</v>
      </c>
      <c r="M15" s="41">
        <f>M22+M29+M36+M43+M50</f>
        <v>59.6</v>
      </c>
      <c r="O15" s="115"/>
    </row>
    <row r="16" spans="1:15" ht="15.75">
      <c r="A16" s="260"/>
      <c r="B16" s="183"/>
      <c r="C16" s="267"/>
      <c r="D16" s="63" t="s">
        <v>59</v>
      </c>
      <c r="E16" s="112">
        <v>13669.2</v>
      </c>
      <c r="F16" s="112">
        <f aca="true" t="shared" si="1" ref="F16:I17">F23+F30+F37+F44+F51</f>
        <v>13227.1</v>
      </c>
      <c r="G16" s="112">
        <f t="shared" si="1"/>
        <v>13178.9</v>
      </c>
      <c r="H16" s="112">
        <f t="shared" si="1"/>
        <v>13895.9</v>
      </c>
      <c r="I16" s="112">
        <f t="shared" si="1"/>
        <v>24220.6</v>
      </c>
      <c r="J16" s="41">
        <f t="shared" si="0"/>
        <v>22453.511000000002</v>
      </c>
      <c r="K16" s="41">
        <f t="shared" si="0"/>
        <v>16798.399999999998</v>
      </c>
      <c r="L16" s="41">
        <f t="shared" si="0"/>
        <v>16798.399999999998</v>
      </c>
      <c r="M16" s="41">
        <f>M23+M30+M37</f>
        <v>45463.5</v>
      </c>
      <c r="O16" s="115"/>
    </row>
    <row r="17" spans="1:15" ht="15.75">
      <c r="A17" s="260"/>
      <c r="B17" s="183"/>
      <c r="C17" s="267"/>
      <c r="D17" s="63" t="s">
        <v>55</v>
      </c>
      <c r="E17" s="112">
        <v>225766.05898</v>
      </c>
      <c r="F17" s="112">
        <f t="shared" si="1"/>
        <v>253540.547</v>
      </c>
      <c r="G17" s="112">
        <f t="shared" si="1"/>
        <v>237842.60700000002</v>
      </c>
      <c r="H17" s="112">
        <f t="shared" si="1"/>
        <v>254219.99959000002</v>
      </c>
      <c r="I17" s="112">
        <f t="shared" si="1"/>
        <v>284492.49966999993</v>
      </c>
      <c r="J17" s="41">
        <f t="shared" si="0"/>
        <v>435139.93122</v>
      </c>
      <c r="K17" s="41">
        <f t="shared" si="0"/>
        <v>394443.513</v>
      </c>
      <c r="L17" s="41">
        <f t="shared" si="0"/>
        <v>391757.813</v>
      </c>
      <c r="M17" s="41">
        <f>M24+M31+M38</f>
        <v>905859.514</v>
      </c>
      <c r="O17" s="115"/>
    </row>
    <row r="18" spans="1:13" ht="15.75">
      <c r="A18" s="260"/>
      <c r="B18" s="183"/>
      <c r="C18" s="267"/>
      <c r="D18" s="63" t="s">
        <v>60</v>
      </c>
      <c r="E18" s="112"/>
      <c r="F18" s="112"/>
      <c r="G18" s="112"/>
      <c r="H18" s="112"/>
      <c r="I18" s="112"/>
      <c r="J18" s="124"/>
      <c r="K18" s="41"/>
      <c r="L18" s="41"/>
      <c r="M18" s="41"/>
    </row>
    <row r="19" spans="1:13" ht="15.75">
      <c r="A19" s="261"/>
      <c r="B19" s="177"/>
      <c r="C19" s="268"/>
      <c r="D19" s="63" t="s">
        <v>56</v>
      </c>
      <c r="E19" s="112"/>
      <c r="F19" s="112"/>
      <c r="G19" s="112"/>
      <c r="H19" s="112"/>
      <c r="I19" s="112"/>
      <c r="J19" s="124"/>
      <c r="K19" s="41"/>
      <c r="L19" s="41"/>
      <c r="M19" s="41"/>
    </row>
    <row r="20" spans="1:15" s="50" customFormat="1" ht="15.75">
      <c r="A20" s="259">
        <v>2</v>
      </c>
      <c r="B20" s="176" t="s">
        <v>43</v>
      </c>
      <c r="C20" s="266" t="str">
        <f>'Пр. 7 к МП'!C16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20" s="70" t="s">
        <v>53</v>
      </c>
      <c r="E20" s="111">
        <f aca="true" t="shared" si="2" ref="E20:L20">E23+E24</f>
        <v>223192.877</v>
      </c>
      <c r="F20" s="111">
        <f t="shared" si="2"/>
        <v>250770.334</v>
      </c>
      <c r="G20" s="111">
        <f t="shared" si="2"/>
        <v>230493.562</v>
      </c>
      <c r="H20" s="111">
        <f t="shared" si="2"/>
        <v>238487.77181</v>
      </c>
      <c r="I20" s="111">
        <f t="shared" si="2"/>
        <v>275347.06454</v>
      </c>
      <c r="J20" s="123">
        <f t="shared" si="2"/>
        <v>317688.53900000005</v>
      </c>
      <c r="K20" s="69">
        <f t="shared" si="2"/>
        <v>274163.513</v>
      </c>
      <c r="L20" s="69">
        <f t="shared" si="2"/>
        <v>271477.813</v>
      </c>
      <c r="M20" s="69">
        <f>J20+K20+L20</f>
        <v>863329.865</v>
      </c>
      <c r="O20" s="114"/>
    </row>
    <row r="21" spans="1:13" ht="15.75">
      <c r="A21" s="260"/>
      <c r="B21" s="183"/>
      <c r="C21" s="267"/>
      <c r="D21" s="63" t="s">
        <v>54</v>
      </c>
      <c r="E21" s="112"/>
      <c r="F21" s="112"/>
      <c r="G21" s="112"/>
      <c r="H21" s="112"/>
      <c r="I21" s="112"/>
      <c r="J21" s="125"/>
      <c r="K21" s="42"/>
      <c r="L21" s="42"/>
      <c r="M21" s="42"/>
    </row>
    <row r="22" spans="1:13" ht="15.75">
      <c r="A22" s="260"/>
      <c r="B22" s="183"/>
      <c r="C22" s="267"/>
      <c r="D22" s="63" t="s">
        <v>58</v>
      </c>
      <c r="E22" s="112"/>
      <c r="F22" s="112"/>
      <c r="G22" s="112"/>
      <c r="H22" s="112"/>
      <c r="I22" s="112"/>
      <c r="J22" s="124"/>
      <c r="K22" s="41"/>
      <c r="L22" s="41"/>
      <c r="M22" s="41"/>
    </row>
    <row r="23" spans="1:15" ht="15.75">
      <c r="A23" s="260"/>
      <c r="B23" s="183"/>
      <c r="C23" s="267"/>
      <c r="D23" s="63" t="s">
        <v>59</v>
      </c>
      <c r="E23" s="112">
        <v>13669.2</v>
      </c>
      <c r="F23" s="112">
        <v>13227.1</v>
      </c>
      <c r="G23" s="112">
        <v>13178.9</v>
      </c>
      <c r="H23" s="112">
        <v>13895.9</v>
      </c>
      <c r="I23" s="112">
        <v>24220.6</v>
      </c>
      <c r="J23" s="41">
        <f>'Пр.2 к 1ПП'!H14</f>
        <v>18743.9</v>
      </c>
      <c r="K23" s="41">
        <f>'Пр.2 к 1ПП'!I14</f>
        <v>13359.8</v>
      </c>
      <c r="L23" s="41">
        <f>'Пр.2 к 1ПП'!J14</f>
        <v>13359.8</v>
      </c>
      <c r="M23" s="41">
        <f>J23+K23+L23</f>
        <v>45463.5</v>
      </c>
      <c r="O23" s="115"/>
    </row>
    <row r="24" spans="1:15" ht="15.75">
      <c r="A24" s="260"/>
      <c r="B24" s="183"/>
      <c r="C24" s="267"/>
      <c r="D24" s="63" t="s">
        <v>55</v>
      </c>
      <c r="E24" s="112">
        <v>209523.677</v>
      </c>
      <c r="F24" s="112">
        <v>237543.234</v>
      </c>
      <c r="G24" s="112">
        <v>217314.662</v>
      </c>
      <c r="H24" s="112">
        <v>224591.87181</v>
      </c>
      <c r="I24" s="112">
        <v>251126.46454</v>
      </c>
      <c r="J24" s="41">
        <f>'Пр.2 к 1ПП'!H16+'Пр.2 к 1ПП'!H18+'Пр.2 к 1ПП'!H21</f>
        <v>298944.639</v>
      </c>
      <c r="K24" s="41">
        <f>'Пр.2 к 1ПП'!I16+'Пр.2 к 1ПП'!I18+'Пр.2 к 1ПП'!I21</f>
        <v>260803.713</v>
      </c>
      <c r="L24" s="41">
        <f>'Пр.2 к 1ПП'!J16+'Пр.2 к 1ПП'!J18+'Пр.2 к 1ПП'!J21</f>
        <v>258118.013</v>
      </c>
      <c r="M24" s="41">
        <f>J24+K24+L24</f>
        <v>817866.365</v>
      </c>
      <c r="O24" s="115"/>
    </row>
    <row r="25" spans="1:13" ht="15.75">
      <c r="A25" s="260"/>
      <c r="B25" s="183"/>
      <c r="C25" s="267"/>
      <c r="D25" s="63" t="s">
        <v>60</v>
      </c>
      <c r="E25" s="112"/>
      <c r="F25" s="112"/>
      <c r="G25" s="112"/>
      <c r="H25" s="112"/>
      <c r="I25" s="112"/>
      <c r="J25" s="124"/>
      <c r="K25" s="41"/>
      <c r="L25" s="41"/>
      <c r="M25" s="41"/>
    </row>
    <row r="26" spans="1:13" ht="15.75">
      <c r="A26" s="261"/>
      <c r="B26" s="177"/>
      <c r="C26" s="268"/>
      <c r="D26" s="63" t="s">
        <v>56</v>
      </c>
      <c r="E26" s="112"/>
      <c r="F26" s="112"/>
      <c r="G26" s="112"/>
      <c r="H26" s="112"/>
      <c r="I26" s="112"/>
      <c r="J26" s="124"/>
      <c r="K26" s="41"/>
      <c r="L26" s="41"/>
      <c r="M26" s="41"/>
    </row>
    <row r="27" spans="1:15" s="50" customFormat="1" ht="15.75">
      <c r="A27" s="259">
        <v>3</v>
      </c>
      <c r="B27" s="176" t="s">
        <v>45</v>
      </c>
      <c r="C27" s="266" t="str">
        <f>'Пр. 7 к МП'!C19</f>
        <v>Управление муниципальным долгом Туруханского района</v>
      </c>
      <c r="D27" s="70" t="s">
        <v>53</v>
      </c>
      <c r="E27" s="111">
        <f aca="true" t="shared" si="3" ref="E27:L27">E30+E31</f>
        <v>0</v>
      </c>
      <c r="F27" s="111">
        <f t="shared" si="3"/>
        <v>0</v>
      </c>
      <c r="G27" s="111">
        <f t="shared" si="3"/>
        <v>4290.646</v>
      </c>
      <c r="H27" s="111">
        <f t="shared" si="3"/>
        <v>13554.55778</v>
      </c>
      <c r="I27" s="111">
        <f t="shared" si="3"/>
        <v>15431.1716</v>
      </c>
      <c r="J27" s="69">
        <f t="shared" si="3"/>
        <v>3100</v>
      </c>
      <c r="K27" s="69">
        <f t="shared" si="3"/>
        <v>20000</v>
      </c>
      <c r="L27" s="69">
        <f t="shared" si="3"/>
        <v>20000</v>
      </c>
      <c r="M27" s="69">
        <f>J27+K27+L27</f>
        <v>43100</v>
      </c>
      <c r="O27" s="114"/>
    </row>
    <row r="28" spans="1:13" ht="15.75">
      <c r="A28" s="260"/>
      <c r="B28" s="183"/>
      <c r="C28" s="267"/>
      <c r="D28" s="63" t="s">
        <v>54</v>
      </c>
      <c r="E28" s="112"/>
      <c r="F28" s="112"/>
      <c r="G28" s="112"/>
      <c r="H28" s="112"/>
      <c r="I28" s="112"/>
      <c r="J28" s="42"/>
      <c r="K28" s="42"/>
      <c r="L28" s="42"/>
      <c r="M28" s="42"/>
    </row>
    <row r="29" spans="1:13" ht="15.75">
      <c r="A29" s="260"/>
      <c r="B29" s="183"/>
      <c r="C29" s="267"/>
      <c r="D29" s="63" t="s">
        <v>58</v>
      </c>
      <c r="E29" s="112"/>
      <c r="F29" s="112"/>
      <c r="G29" s="112"/>
      <c r="H29" s="112"/>
      <c r="I29" s="112"/>
      <c r="J29" s="41"/>
      <c r="K29" s="41"/>
      <c r="L29" s="41"/>
      <c r="M29" s="41"/>
    </row>
    <row r="30" spans="1:13" ht="15.75">
      <c r="A30" s="260"/>
      <c r="B30" s="183"/>
      <c r="C30" s="267"/>
      <c r="D30" s="63" t="s">
        <v>59</v>
      </c>
      <c r="E30" s="112">
        <v>0</v>
      </c>
      <c r="F30" s="112">
        <v>0</v>
      </c>
      <c r="G30" s="112"/>
      <c r="H30" s="112"/>
      <c r="I30" s="112"/>
      <c r="J30" s="41"/>
      <c r="K30" s="41"/>
      <c r="L30" s="41"/>
      <c r="M30" s="41"/>
    </row>
    <row r="31" spans="1:15" ht="15.75">
      <c r="A31" s="260"/>
      <c r="B31" s="183"/>
      <c r="C31" s="267"/>
      <c r="D31" s="63" t="s">
        <v>55</v>
      </c>
      <c r="E31" s="112">
        <v>0</v>
      </c>
      <c r="F31" s="112">
        <v>0</v>
      </c>
      <c r="G31" s="112">
        <v>4290.646</v>
      </c>
      <c r="H31" s="112">
        <v>13554.55778</v>
      </c>
      <c r="I31" s="112">
        <v>15431.1716</v>
      </c>
      <c r="J31" s="41">
        <f>'Пр.2 к 2ПП'!H22</f>
        <v>3100</v>
      </c>
      <c r="K31" s="41">
        <f>'Пр.2 к 2ПП'!I22</f>
        <v>20000</v>
      </c>
      <c r="L31" s="41">
        <f>'Пр.2 к 2ПП'!J22</f>
        <v>20000</v>
      </c>
      <c r="M31" s="41">
        <f>J31+K31+L31</f>
        <v>43100</v>
      </c>
      <c r="O31" s="115"/>
    </row>
    <row r="32" spans="1:13" ht="15.75">
      <c r="A32" s="260"/>
      <c r="B32" s="183"/>
      <c r="C32" s="267"/>
      <c r="D32" s="63" t="s">
        <v>60</v>
      </c>
      <c r="E32" s="112"/>
      <c r="F32" s="112"/>
      <c r="G32" s="112"/>
      <c r="H32" s="112"/>
      <c r="I32" s="112"/>
      <c r="J32" s="41"/>
      <c r="K32" s="41"/>
      <c r="L32" s="41"/>
      <c r="M32" s="41"/>
    </row>
    <row r="33" spans="1:13" ht="15.75">
      <c r="A33" s="261"/>
      <c r="B33" s="177"/>
      <c r="C33" s="268"/>
      <c r="D33" s="63" t="s">
        <v>56</v>
      </c>
      <c r="E33" s="112"/>
      <c r="F33" s="112"/>
      <c r="G33" s="112"/>
      <c r="H33" s="112"/>
      <c r="I33" s="112"/>
      <c r="J33" s="41"/>
      <c r="K33" s="41"/>
      <c r="L33" s="41"/>
      <c r="M33" s="41"/>
    </row>
    <row r="34" spans="1:15" s="50" customFormat="1" ht="15.75">
      <c r="A34" s="259">
        <v>4</v>
      </c>
      <c r="B34" s="176" t="s">
        <v>46</v>
      </c>
      <c r="C34" s="266" t="str">
        <f>'Пр. 7 к МП'!C22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4" s="70" t="s">
        <v>53</v>
      </c>
      <c r="E34" s="111">
        <f aca="true" t="shared" si="4" ref="E34:L34">E37+E38</f>
        <v>16242.238</v>
      </c>
      <c r="F34" s="111">
        <f t="shared" si="4"/>
        <v>15997.313</v>
      </c>
      <c r="G34" s="111">
        <f t="shared" si="4"/>
        <v>16237.299</v>
      </c>
      <c r="H34" s="111">
        <f t="shared" si="4"/>
        <v>16073.57</v>
      </c>
      <c r="I34" s="111">
        <f t="shared" si="4"/>
        <v>17934.86353</v>
      </c>
      <c r="J34" s="69">
        <f t="shared" si="4"/>
        <v>24824.382999999998</v>
      </c>
      <c r="K34" s="69">
        <f t="shared" si="4"/>
        <v>10034.383</v>
      </c>
      <c r="L34" s="69">
        <f t="shared" si="4"/>
        <v>10034.383</v>
      </c>
      <c r="M34" s="69">
        <f>J34+K34+L34</f>
        <v>44893.149</v>
      </c>
      <c r="O34" s="114"/>
    </row>
    <row r="35" spans="1:13" ht="15.75">
      <c r="A35" s="260"/>
      <c r="B35" s="183"/>
      <c r="C35" s="267"/>
      <c r="D35" s="63" t="s">
        <v>54</v>
      </c>
      <c r="E35" s="112"/>
      <c r="F35" s="112"/>
      <c r="G35" s="112"/>
      <c r="H35" s="112"/>
      <c r="I35" s="112"/>
      <c r="J35" s="41"/>
      <c r="K35" s="41"/>
      <c r="L35" s="41"/>
      <c r="M35" s="41"/>
    </row>
    <row r="36" spans="1:13" ht="15.75">
      <c r="A36" s="260"/>
      <c r="B36" s="183"/>
      <c r="C36" s="267"/>
      <c r="D36" s="63" t="s">
        <v>58</v>
      </c>
      <c r="E36" s="112"/>
      <c r="F36" s="112"/>
      <c r="G36" s="112"/>
      <c r="H36" s="112"/>
      <c r="I36" s="112"/>
      <c r="J36" s="41"/>
      <c r="K36" s="41"/>
      <c r="L36" s="41"/>
      <c r="M36" s="41"/>
    </row>
    <row r="37" spans="1:13" ht="15.75">
      <c r="A37" s="260"/>
      <c r="B37" s="183"/>
      <c r="C37" s="267"/>
      <c r="D37" s="63" t="s">
        <v>59</v>
      </c>
      <c r="E37" s="112"/>
      <c r="F37" s="112"/>
      <c r="G37" s="112"/>
      <c r="H37" s="112"/>
      <c r="I37" s="112"/>
      <c r="J37" s="41"/>
      <c r="K37" s="41"/>
      <c r="L37" s="41"/>
      <c r="M37" s="41"/>
    </row>
    <row r="38" spans="1:15" ht="15.75">
      <c r="A38" s="260"/>
      <c r="B38" s="183"/>
      <c r="C38" s="267"/>
      <c r="D38" s="63" t="s">
        <v>55</v>
      </c>
      <c r="E38" s="112">
        <v>16242.238</v>
      </c>
      <c r="F38" s="112">
        <v>15997.313</v>
      </c>
      <c r="G38" s="112">
        <v>16237.299</v>
      </c>
      <c r="H38" s="112">
        <v>16073.57</v>
      </c>
      <c r="I38" s="112">
        <v>17934.86353</v>
      </c>
      <c r="J38" s="41">
        <f>'Пр.2 к 3ПП'!H22</f>
        <v>24824.382999999998</v>
      </c>
      <c r="K38" s="41">
        <f>'Пр.2 к 3ПП'!I22</f>
        <v>10034.383</v>
      </c>
      <c r="L38" s="41">
        <f>'Пр.2 к 3ПП'!J22</f>
        <v>10034.383</v>
      </c>
      <c r="M38" s="41">
        <f>J38+K38+L38</f>
        <v>44893.149</v>
      </c>
      <c r="O38" s="115"/>
    </row>
    <row r="39" spans="1:13" ht="15.75">
      <c r="A39" s="260"/>
      <c r="B39" s="183"/>
      <c r="C39" s="267"/>
      <c r="D39" s="63" t="s">
        <v>60</v>
      </c>
      <c r="E39" s="112"/>
      <c r="F39" s="112"/>
      <c r="G39" s="112"/>
      <c r="H39" s="112"/>
      <c r="I39" s="112"/>
      <c r="J39" s="41"/>
      <c r="K39" s="41"/>
      <c r="L39" s="41"/>
      <c r="M39" s="41"/>
    </row>
    <row r="40" spans="1:13" ht="15.75">
      <c r="A40" s="261"/>
      <c r="B40" s="177"/>
      <c r="C40" s="268"/>
      <c r="D40" s="63" t="s">
        <v>56</v>
      </c>
      <c r="E40" s="112"/>
      <c r="F40" s="112"/>
      <c r="G40" s="112"/>
      <c r="H40" s="112"/>
      <c r="I40" s="112"/>
      <c r="J40" s="41"/>
      <c r="K40" s="39"/>
      <c r="L40" s="39"/>
      <c r="M40" s="41"/>
    </row>
    <row r="41" spans="1:15" s="74" customFormat="1" ht="15" customHeight="1">
      <c r="A41" s="259">
        <v>5</v>
      </c>
      <c r="B41" s="176" t="s">
        <v>143</v>
      </c>
      <c r="C41" s="266" t="str">
        <f>'Пр. 7 к МП'!C25</f>
        <v>Обеспечение деятельности администрации Туруханского района</v>
      </c>
      <c r="D41" s="70" t="s">
        <v>53</v>
      </c>
      <c r="E41" s="111">
        <f>E44+E45</f>
        <v>0</v>
      </c>
      <c r="F41" s="111">
        <f>F44+F45</f>
        <v>0</v>
      </c>
      <c r="G41" s="111">
        <f>G44+G45</f>
        <v>0</v>
      </c>
      <c r="H41" s="111">
        <f>H44+H45</f>
        <v>0</v>
      </c>
      <c r="I41" s="111">
        <f>I44+I45</f>
        <v>0</v>
      </c>
      <c r="J41" s="69">
        <f>J44+J45+J43</f>
        <v>111999.42022</v>
      </c>
      <c r="K41" s="69">
        <f>K44+K45+K43</f>
        <v>107063.81700000001</v>
      </c>
      <c r="L41" s="69">
        <f>L44+L45+L43</f>
        <v>107064.917</v>
      </c>
      <c r="M41" s="69">
        <f>J41+K41+L41</f>
        <v>326128.15422</v>
      </c>
      <c r="O41" s="114"/>
    </row>
    <row r="42" spans="1:15" s="75" customFormat="1" ht="15" customHeight="1">
      <c r="A42" s="260"/>
      <c r="B42" s="183"/>
      <c r="C42" s="267"/>
      <c r="D42" s="63" t="s">
        <v>54</v>
      </c>
      <c r="E42" s="112"/>
      <c r="F42" s="112"/>
      <c r="G42" s="112"/>
      <c r="H42" s="112"/>
      <c r="I42" s="112"/>
      <c r="J42" s="41"/>
      <c r="K42" s="41"/>
      <c r="L42" s="41"/>
      <c r="M42" s="41"/>
      <c r="O42" s="27"/>
    </row>
    <row r="43" spans="1:15" s="75" customFormat="1" ht="15" customHeight="1">
      <c r="A43" s="260"/>
      <c r="B43" s="183"/>
      <c r="C43" s="267"/>
      <c r="D43" s="63" t="s">
        <v>58</v>
      </c>
      <c r="E43" s="112"/>
      <c r="F43" s="112"/>
      <c r="G43" s="112"/>
      <c r="H43" s="112"/>
      <c r="I43" s="112"/>
      <c r="J43" s="41">
        <f>'пр 2 к 4 пп'!H45</f>
        <v>18.9</v>
      </c>
      <c r="K43" s="41">
        <f>'пр 2 к 4 пп'!I45</f>
        <v>19.8</v>
      </c>
      <c r="L43" s="41">
        <f>'пр 2 к 4 пп'!J45</f>
        <v>20.9</v>
      </c>
      <c r="M43" s="41">
        <f>J43+K43+L43</f>
        <v>59.6</v>
      </c>
      <c r="O43" s="115"/>
    </row>
    <row r="44" spans="1:15" s="75" customFormat="1" ht="15" customHeight="1">
      <c r="A44" s="260"/>
      <c r="B44" s="183"/>
      <c r="C44" s="267"/>
      <c r="D44" s="63" t="s">
        <v>59</v>
      </c>
      <c r="E44" s="112"/>
      <c r="F44" s="112"/>
      <c r="G44" s="112"/>
      <c r="H44" s="112"/>
      <c r="I44" s="112"/>
      <c r="J44" s="41">
        <f>'пр 2 к 4 пп'!H32+'пр 2 к 4 пп'!H35+'пр 2 к 4 пп'!H39+'пр 2 к 4 пп'!H43+'пр 2 к 4 пп'!H50</f>
        <v>3709.6110000000003</v>
      </c>
      <c r="K44" s="41">
        <f>'пр 2 к 4 пп'!I32+'пр 2 к 4 пп'!I35+'пр 2 к 4 пп'!I39+'пр 2 к 4 пп'!I43</f>
        <v>3438.6</v>
      </c>
      <c r="L44" s="41">
        <f>'пр 2 к 4 пп'!J32+'пр 2 к 4 пп'!J35+'пр 2 к 4 пп'!J39+'пр 2 к 4 пп'!J43</f>
        <v>3438.6</v>
      </c>
      <c r="M44" s="41">
        <f>J44+K44+L44</f>
        <v>10586.811</v>
      </c>
      <c r="O44" s="115"/>
    </row>
    <row r="45" spans="1:15" s="75" customFormat="1" ht="15" customHeight="1">
      <c r="A45" s="260"/>
      <c r="B45" s="183"/>
      <c r="C45" s="267"/>
      <c r="D45" s="63" t="s">
        <v>55</v>
      </c>
      <c r="E45" s="112"/>
      <c r="F45" s="112"/>
      <c r="G45" s="112"/>
      <c r="H45" s="112"/>
      <c r="I45" s="112"/>
      <c r="J45" s="41">
        <f>'пр 2 к 4 пп'!H17+'пр 2 к 4 пп'!H25+'пр 2 к 4 пп'!H27</f>
        <v>108270.90922</v>
      </c>
      <c r="K45" s="41">
        <f>'пр 2 к 4 пп'!I17+'пр 2 к 4 пп'!I25+'пр 2 к 4 пп'!I27</f>
        <v>103605.417</v>
      </c>
      <c r="L45" s="41">
        <f>'пр 2 к 4 пп'!J17+'пр 2 к 4 пп'!J25+'пр 2 к 4 пп'!J27</f>
        <v>103605.417</v>
      </c>
      <c r="M45" s="41">
        <f>J45+K45+L45</f>
        <v>315481.74322</v>
      </c>
      <c r="O45" s="115"/>
    </row>
    <row r="46" spans="1:13" s="75" customFormat="1" ht="15" customHeight="1">
      <c r="A46" s="260"/>
      <c r="B46" s="183"/>
      <c r="C46" s="267"/>
      <c r="D46" s="63" t="s">
        <v>60</v>
      </c>
      <c r="E46" s="112"/>
      <c r="F46" s="112"/>
      <c r="G46" s="112"/>
      <c r="H46" s="112"/>
      <c r="I46" s="112"/>
      <c r="J46" s="41"/>
      <c r="K46" s="41"/>
      <c r="L46" s="41"/>
      <c r="M46" s="41"/>
    </row>
    <row r="47" spans="1:13" s="75" customFormat="1" ht="15" customHeight="1">
      <c r="A47" s="261"/>
      <c r="B47" s="177"/>
      <c r="C47" s="268"/>
      <c r="D47" s="63" t="s">
        <v>56</v>
      </c>
      <c r="E47" s="112"/>
      <c r="F47" s="112"/>
      <c r="G47" s="112"/>
      <c r="H47" s="112"/>
      <c r="I47" s="112"/>
      <c r="J47" s="41"/>
      <c r="K47" s="39"/>
      <c r="L47" s="39"/>
      <c r="M47" s="41"/>
    </row>
    <row r="48" spans="1:13" s="74" customFormat="1" ht="15" customHeight="1">
      <c r="A48" s="259">
        <v>6</v>
      </c>
      <c r="B48" s="176" t="s">
        <v>144</v>
      </c>
      <c r="C48" s="266" t="str">
        <f>'Пр. 7 к МП'!C28</f>
        <v>Противодействие коррупции</v>
      </c>
      <c r="D48" s="70" t="s">
        <v>53</v>
      </c>
      <c r="E48" s="111">
        <f aca="true" t="shared" si="5" ref="E48:L48">E51+E52</f>
        <v>0</v>
      </c>
      <c r="F48" s="111">
        <f t="shared" si="5"/>
        <v>0</v>
      </c>
      <c r="G48" s="111">
        <f t="shared" si="5"/>
        <v>0</v>
      </c>
      <c r="H48" s="111">
        <f t="shared" si="5"/>
        <v>0</v>
      </c>
      <c r="I48" s="111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>J48+K48+L48</f>
        <v>0</v>
      </c>
    </row>
    <row r="49" spans="1:13" s="75" customFormat="1" ht="15.75">
      <c r="A49" s="260"/>
      <c r="B49" s="183"/>
      <c r="C49" s="267"/>
      <c r="D49" s="63" t="s">
        <v>54</v>
      </c>
      <c r="E49" s="112"/>
      <c r="F49" s="112"/>
      <c r="G49" s="112"/>
      <c r="H49" s="112"/>
      <c r="I49" s="112"/>
      <c r="J49" s="41"/>
      <c r="K49" s="41"/>
      <c r="L49" s="41"/>
      <c r="M49" s="41"/>
    </row>
    <row r="50" spans="1:13" s="75" customFormat="1" ht="15" customHeight="1">
      <c r="A50" s="260"/>
      <c r="B50" s="183"/>
      <c r="C50" s="267"/>
      <c r="D50" s="63" t="s">
        <v>58</v>
      </c>
      <c r="E50" s="112"/>
      <c r="F50" s="112"/>
      <c r="G50" s="112"/>
      <c r="H50" s="112"/>
      <c r="I50" s="112"/>
      <c r="J50" s="41"/>
      <c r="K50" s="41"/>
      <c r="L50" s="41"/>
      <c r="M50" s="41"/>
    </row>
    <row r="51" spans="1:13" s="75" customFormat="1" ht="15" customHeight="1">
      <c r="A51" s="260"/>
      <c r="B51" s="183"/>
      <c r="C51" s="267"/>
      <c r="D51" s="63" t="s">
        <v>59</v>
      </c>
      <c r="E51" s="112"/>
      <c r="F51" s="112"/>
      <c r="G51" s="112"/>
      <c r="H51" s="112"/>
      <c r="I51" s="112"/>
      <c r="J51" s="41"/>
      <c r="K51" s="41"/>
      <c r="L51" s="41"/>
      <c r="M51" s="41"/>
    </row>
    <row r="52" spans="1:13" s="75" customFormat="1" ht="15" customHeight="1">
      <c r="A52" s="260"/>
      <c r="B52" s="183"/>
      <c r="C52" s="267"/>
      <c r="D52" s="63" t="s">
        <v>55</v>
      </c>
      <c r="E52" s="112"/>
      <c r="F52" s="112"/>
      <c r="G52" s="112"/>
      <c r="H52" s="112"/>
      <c r="I52" s="112"/>
      <c r="J52" s="41">
        <f>'пр 2 к 5 пп'!H18</f>
        <v>0</v>
      </c>
      <c r="K52" s="41">
        <f>'пр 2 к 5 пп'!I18</f>
        <v>0</v>
      </c>
      <c r="L52" s="41">
        <f>'пр 2 к 5 пп'!J18</f>
        <v>0</v>
      </c>
      <c r="M52" s="41">
        <f>J52+K52+L52</f>
        <v>0</v>
      </c>
    </row>
    <row r="53" spans="1:13" s="75" customFormat="1" ht="15" customHeight="1">
      <c r="A53" s="260"/>
      <c r="B53" s="183"/>
      <c r="C53" s="267"/>
      <c r="D53" s="63" t="s">
        <v>60</v>
      </c>
      <c r="E53" s="112"/>
      <c r="F53" s="112"/>
      <c r="G53" s="112"/>
      <c r="H53" s="112"/>
      <c r="I53" s="112"/>
      <c r="J53" s="124"/>
      <c r="K53" s="41"/>
      <c r="L53" s="41"/>
      <c r="M53" s="41"/>
    </row>
    <row r="54" spans="1:13" s="75" customFormat="1" ht="15" customHeight="1">
      <c r="A54" s="261"/>
      <c r="B54" s="177"/>
      <c r="C54" s="268"/>
      <c r="D54" s="63" t="s">
        <v>56</v>
      </c>
      <c r="E54" s="112"/>
      <c r="F54" s="112"/>
      <c r="G54" s="112"/>
      <c r="H54" s="112"/>
      <c r="I54" s="112"/>
      <c r="J54" s="124"/>
      <c r="K54" s="39"/>
      <c r="L54" s="39"/>
      <c r="M54" s="41"/>
    </row>
    <row r="55" spans="5:9" s="75" customFormat="1" ht="15" customHeight="1">
      <c r="E55" s="110"/>
      <c r="F55" s="110"/>
      <c r="G55" s="110"/>
      <c r="H55" s="110"/>
      <c r="I55" s="110"/>
    </row>
    <row r="56" spans="5:9" s="75" customFormat="1" ht="15" customHeight="1">
      <c r="E56" s="108"/>
      <c r="F56" s="108"/>
      <c r="G56" s="108"/>
      <c r="H56" s="108"/>
      <c r="I56" s="108"/>
    </row>
    <row r="57" spans="5:9" s="75" customFormat="1" ht="15" customHeight="1">
      <c r="E57" s="108"/>
      <c r="F57" s="108"/>
      <c r="G57" s="108"/>
      <c r="H57" s="108"/>
      <c r="I57" s="108"/>
    </row>
    <row r="58" spans="5:9" s="75" customFormat="1" ht="15" customHeight="1">
      <c r="E58" s="108"/>
      <c r="F58" s="108"/>
      <c r="G58" s="108"/>
      <c r="H58" s="108"/>
      <c r="I58" s="108"/>
    </row>
    <row r="59" spans="5:9" s="75" customFormat="1" ht="15" customHeight="1">
      <c r="E59" s="108"/>
      <c r="F59" s="108"/>
      <c r="G59" s="108"/>
      <c r="H59" s="108"/>
      <c r="I59" s="108"/>
    </row>
    <row r="60" spans="5:9" s="75" customFormat="1" ht="15" customHeight="1">
      <c r="E60" s="108"/>
      <c r="F60" s="108"/>
      <c r="G60" s="108"/>
      <c r="H60" s="108"/>
      <c r="I60" s="108"/>
    </row>
    <row r="61" spans="5:9" s="75" customFormat="1" ht="15" customHeight="1">
      <c r="E61" s="108"/>
      <c r="F61" s="108"/>
      <c r="G61" s="108"/>
      <c r="H61" s="108"/>
      <c r="I61" s="108"/>
    </row>
    <row r="62" spans="5:9" s="75" customFormat="1" ht="15" customHeight="1">
      <c r="E62" s="108"/>
      <c r="F62" s="108"/>
      <c r="G62" s="108"/>
      <c r="H62" s="108"/>
      <c r="I62" s="108"/>
    </row>
    <row r="63" spans="5:9" s="75" customFormat="1" ht="15" customHeight="1">
      <c r="E63" s="108"/>
      <c r="F63" s="108"/>
      <c r="G63" s="108"/>
      <c r="H63" s="108"/>
      <c r="I63" s="108"/>
    </row>
    <row r="64" spans="5:9" s="75" customFormat="1" ht="15" customHeight="1">
      <c r="E64" s="108"/>
      <c r="F64" s="108"/>
      <c r="G64" s="108"/>
      <c r="H64" s="108"/>
      <c r="I64" s="108"/>
    </row>
    <row r="65" spans="5:9" s="75" customFormat="1" ht="15" customHeight="1">
      <c r="E65" s="108"/>
      <c r="F65" s="108"/>
      <c r="G65" s="108"/>
      <c r="H65" s="108"/>
      <c r="I65" s="108"/>
    </row>
    <row r="66" spans="5:9" s="75" customFormat="1" ht="15" customHeight="1">
      <c r="E66" s="108"/>
      <c r="F66" s="108"/>
      <c r="G66" s="108"/>
      <c r="H66" s="108"/>
      <c r="I66" s="108"/>
    </row>
    <row r="67" spans="5:9" s="75" customFormat="1" ht="15" customHeight="1">
      <c r="E67" s="108"/>
      <c r="F67" s="108"/>
      <c r="G67" s="108"/>
      <c r="H67" s="108"/>
      <c r="I67" s="108"/>
    </row>
    <row r="68" spans="5:9" s="75" customFormat="1" ht="15" customHeight="1">
      <c r="E68" s="108"/>
      <c r="F68" s="108"/>
      <c r="G68" s="108"/>
      <c r="H68" s="108"/>
      <c r="I68" s="108"/>
    </row>
    <row r="69" spans="5:9" s="75" customFormat="1" ht="15" customHeight="1">
      <c r="E69" s="108"/>
      <c r="F69" s="108"/>
      <c r="G69" s="108"/>
      <c r="H69" s="108"/>
      <c r="I69" s="108"/>
    </row>
    <row r="70" spans="5:9" s="75" customFormat="1" ht="15" customHeight="1">
      <c r="E70" s="108"/>
      <c r="F70" s="108"/>
      <c r="G70" s="108"/>
      <c r="H70" s="108"/>
      <c r="I70" s="108"/>
    </row>
    <row r="71" spans="5:9" s="75" customFormat="1" ht="15" customHeight="1">
      <c r="E71" s="108"/>
      <c r="F71" s="108"/>
      <c r="G71" s="108"/>
      <c r="H71" s="108"/>
      <c r="I71" s="108"/>
    </row>
    <row r="72" spans="5:9" s="75" customFormat="1" ht="15" customHeight="1">
      <c r="E72" s="108"/>
      <c r="F72" s="108"/>
      <c r="G72" s="108"/>
      <c r="H72" s="108"/>
      <c r="I72" s="108"/>
    </row>
    <row r="73" spans="5:9" s="75" customFormat="1" ht="15" customHeight="1">
      <c r="E73" s="108"/>
      <c r="F73" s="108"/>
      <c r="G73" s="108"/>
      <c r="H73" s="108"/>
      <c r="I73" s="108"/>
    </row>
    <row r="74" spans="5:9" s="75" customFormat="1" ht="15" customHeight="1">
      <c r="E74" s="108"/>
      <c r="F74" s="108"/>
      <c r="G74" s="108"/>
      <c r="H74" s="108"/>
      <c r="I74" s="108"/>
    </row>
    <row r="75" spans="5:9" s="75" customFormat="1" ht="15" customHeight="1">
      <c r="E75" s="108"/>
      <c r="F75" s="108"/>
      <c r="G75" s="108"/>
      <c r="H75" s="108"/>
      <c r="I75" s="108"/>
    </row>
    <row r="76" spans="5:9" s="75" customFormat="1" ht="15" customHeight="1">
      <c r="E76" s="108"/>
      <c r="F76" s="108"/>
      <c r="G76" s="108"/>
      <c r="H76" s="108"/>
      <c r="I76" s="108"/>
    </row>
    <row r="77" spans="5:9" s="75" customFormat="1" ht="15" customHeight="1">
      <c r="E77" s="108"/>
      <c r="F77" s="108"/>
      <c r="G77" s="108"/>
      <c r="H77" s="108"/>
      <c r="I77" s="108"/>
    </row>
    <row r="78" spans="5:9" s="75" customFormat="1" ht="15" customHeight="1">
      <c r="E78" s="108"/>
      <c r="F78" s="108"/>
      <c r="G78" s="108"/>
      <c r="H78" s="108"/>
      <c r="I78" s="108"/>
    </row>
    <row r="79" spans="5:9" s="75" customFormat="1" ht="15" customHeight="1">
      <c r="E79" s="108"/>
      <c r="F79" s="108"/>
      <c r="G79" s="108"/>
      <c r="H79" s="108"/>
      <c r="I79" s="108"/>
    </row>
    <row r="80" spans="5:9" s="75" customFormat="1" ht="15" customHeight="1">
      <c r="E80" s="108"/>
      <c r="F80" s="108"/>
      <c r="G80" s="108"/>
      <c r="H80" s="108"/>
      <c r="I80" s="108"/>
    </row>
    <row r="81" spans="5:9" s="75" customFormat="1" ht="15" customHeight="1">
      <c r="E81" s="108"/>
      <c r="F81" s="108"/>
      <c r="G81" s="108"/>
      <c r="H81" s="108"/>
      <c r="I81" s="108"/>
    </row>
    <row r="82" spans="5:9" s="75" customFormat="1" ht="15" customHeight="1">
      <c r="E82" s="108"/>
      <c r="F82" s="108"/>
      <c r="G82" s="108"/>
      <c r="H82" s="108"/>
      <c r="I82" s="108"/>
    </row>
    <row r="83" spans="5:9" s="75" customFormat="1" ht="15" customHeight="1">
      <c r="E83" s="108"/>
      <c r="F83" s="108"/>
      <c r="G83" s="108"/>
      <c r="H83" s="108"/>
      <c r="I83" s="108"/>
    </row>
    <row r="84" spans="5:9" s="75" customFormat="1" ht="15" customHeight="1">
      <c r="E84" s="108"/>
      <c r="F84" s="108"/>
      <c r="G84" s="108"/>
      <c r="H84" s="108"/>
      <c r="I84" s="108"/>
    </row>
    <row r="85" spans="5:9" s="75" customFormat="1" ht="15" customHeight="1">
      <c r="E85" s="108"/>
      <c r="F85" s="108"/>
      <c r="G85" s="108"/>
      <c r="H85" s="108"/>
      <c r="I85" s="108"/>
    </row>
    <row r="86" spans="5:9" s="75" customFormat="1" ht="15" customHeight="1">
      <c r="E86" s="108"/>
      <c r="F86" s="108"/>
      <c r="G86" s="108"/>
      <c r="H86" s="108"/>
      <c r="I86" s="108"/>
    </row>
    <row r="87" spans="5:9" s="75" customFormat="1" ht="15" customHeight="1">
      <c r="E87" s="108"/>
      <c r="F87" s="108"/>
      <c r="G87" s="108"/>
      <c r="H87" s="108"/>
      <c r="I87" s="108"/>
    </row>
    <row r="88" spans="5:9" s="75" customFormat="1" ht="15" customHeight="1">
      <c r="E88" s="108"/>
      <c r="F88" s="108"/>
      <c r="G88" s="108"/>
      <c r="H88" s="108"/>
      <c r="I88" s="108"/>
    </row>
    <row r="89" spans="5:9" s="75" customFormat="1" ht="15" customHeight="1">
      <c r="E89" s="108"/>
      <c r="F89" s="108"/>
      <c r="G89" s="108"/>
      <c r="H89" s="108"/>
      <c r="I89" s="108"/>
    </row>
    <row r="90" spans="5:9" s="75" customFormat="1" ht="15" customHeight="1">
      <c r="E90" s="108"/>
      <c r="F90" s="108"/>
      <c r="G90" s="108"/>
      <c r="H90" s="108"/>
      <c r="I90" s="108"/>
    </row>
    <row r="91" spans="5:9" s="75" customFormat="1" ht="15" customHeight="1">
      <c r="E91" s="108"/>
      <c r="F91" s="108"/>
      <c r="G91" s="108"/>
      <c r="H91" s="108"/>
      <c r="I91" s="108"/>
    </row>
    <row r="92" spans="5:9" s="75" customFormat="1" ht="15" customHeight="1">
      <c r="E92" s="108"/>
      <c r="F92" s="108"/>
      <c r="G92" s="108"/>
      <c r="H92" s="108"/>
      <c r="I92" s="108"/>
    </row>
    <row r="93" spans="5:9" s="75" customFormat="1" ht="15" customHeight="1">
      <c r="E93" s="108"/>
      <c r="F93" s="108"/>
      <c r="G93" s="108"/>
      <c r="H93" s="108"/>
      <c r="I93" s="108"/>
    </row>
    <row r="94" spans="5:9" s="75" customFormat="1" ht="15" customHeight="1">
      <c r="E94" s="108"/>
      <c r="F94" s="108"/>
      <c r="G94" s="108"/>
      <c r="H94" s="108"/>
      <c r="I94" s="108"/>
    </row>
    <row r="95" spans="5:9" s="75" customFormat="1" ht="15" customHeight="1">
      <c r="E95" s="108"/>
      <c r="F95" s="108"/>
      <c r="G95" s="108"/>
      <c r="H95" s="108"/>
      <c r="I95" s="108"/>
    </row>
    <row r="96" spans="5:9" s="75" customFormat="1" ht="15" customHeight="1">
      <c r="E96" s="108"/>
      <c r="F96" s="108"/>
      <c r="G96" s="108"/>
      <c r="H96" s="108"/>
      <c r="I96" s="108"/>
    </row>
    <row r="97" spans="5:9" s="75" customFormat="1" ht="15" customHeight="1">
      <c r="E97" s="108"/>
      <c r="F97" s="108"/>
      <c r="G97" s="108"/>
      <c r="H97" s="108"/>
      <c r="I97" s="108"/>
    </row>
    <row r="98" spans="5:9" s="75" customFormat="1" ht="15" customHeight="1">
      <c r="E98" s="108"/>
      <c r="F98" s="108"/>
      <c r="G98" s="108"/>
      <c r="H98" s="108"/>
      <c r="I98" s="108"/>
    </row>
    <row r="99" spans="5:9" s="75" customFormat="1" ht="15" customHeight="1">
      <c r="E99" s="108"/>
      <c r="F99" s="108"/>
      <c r="G99" s="108"/>
      <c r="H99" s="108"/>
      <c r="I99" s="108"/>
    </row>
    <row r="100" spans="5:9" s="75" customFormat="1" ht="15" customHeight="1">
      <c r="E100" s="108"/>
      <c r="F100" s="108"/>
      <c r="G100" s="108"/>
      <c r="H100" s="108"/>
      <c r="I100" s="108"/>
    </row>
    <row r="101" spans="5:9" s="75" customFormat="1" ht="15" customHeight="1">
      <c r="E101" s="108"/>
      <c r="F101" s="108"/>
      <c r="G101" s="108"/>
      <c r="H101" s="108"/>
      <c r="I101" s="108"/>
    </row>
    <row r="102" spans="5:9" s="75" customFormat="1" ht="15" customHeight="1">
      <c r="E102" s="108"/>
      <c r="F102" s="108"/>
      <c r="G102" s="108"/>
      <c r="H102" s="108"/>
      <c r="I102" s="108"/>
    </row>
    <row r="103" spans="5:9" s="75" customFormat="1" ht="15" customHeight="1">
      <c r="E103" s="108"/>
      <c r="F103" s="108"/>
      <c r="G103" s="108"/>
      <c r="H103" s="108"/>
      <c r="I103" s="108"/>
    </row>
    <row r="104" spans="5:9" s="75" customFormat="1" ht="15" customHeight="1">
      <c r="E104" s="108"/>
      <c r="F104" s="108"/>
      <c r="G104" s="108"/>
      <c r="H104" s="108"/>
      <c r="I104" s="108"/>
    </row>
    <row r="105" spans="5:9" s="75" customFormat="1" ht="15" customHeight="1">
      <c r="E105" s="108"/>
      <c r="F105" s="108"/>
      <c r="G105" s="108"/>
      <c r="H105" s="108"/>
      <c r="I105" s="108"/>
    </row>
    <row r="106" spans="5:9" s="75" customFormat="1" ht="15" customHeight="1">
      <c r="E106" s="108"/>
      <c r="F106" s="108"/>
      <c r="G106" s="108"/>
      <c r="H106" s="108"/>
      <c r="I106" s="108"/>
    </row>
    <row r="107" spans="5:9" s="75" customFormat="1" ht="15" customHeight="1">
      <c r="E107" s="108"/>
      <c r="F107" s="108"/>
      <c r="G107" s="108"/>
      <c r="H107" s="108"/>
      <c r="I107" s="108"/>
    </row>
    <row r="108" spans="5:9" s="75" customFormat="1" ht="15" customHeight="1">
      <c r="E108" s="108"/>
      <c r="F108" s="108"/>
      <c r="G108" s="108"/>
      <c r="H108" s="108"/>
      <c r="I108" s="108"/>
    </row>
    <row r="109" spans="5:9" s="75" customFormat="1" ht="15" customHeight="1">
      <c r="E109" s="108"/>
      <c r="F109" s="108"/>
      <c r="G109" s="108"/>
      <c r="H109" s="108"/>
      <c r="I109" s="108"/>
    </row>
    <row r="110" spans="5:9" s="75" customFormat="1" ht="15" customHeight="1">
      <c r="E110" s="108"/>
      <c r="F110" s="108"/>
      <c r="G110" s="108"/>
      <c r="H110" s="108"/>
      <c r="I110" s="108"/>
    </row>
    <row r="111" spans="5:9" s="75" customFormat="1" ht="15" customHeight="1">
      <c r="E111" s="108"/>
      <c r="F111" s="108"/>
      <c r="G111" s="108"/>
      <c r="H111" s="108"/>
      <c r="I111" s="108"/>
    </row>
    <row r="112" spans="5:9" s="75" customFormat="1" ht="15" customHeight="1">
      <c r="E112" s="108"/>
      <c r="F112" s="108"/>
      <c r="G112" s="108"/>
      <c r="H112" s="108"/>
      <c r="I112" s="108"/>
    </row>
    <row r="113" spans="5:9" s="75" customFormat="1" ht="15" customHeight="1">
      <c r="E113" s="108"/>
      <c r="F113" s="108"/>
      <c r="G113" s="108"/>
      <c r="H113" s="108"/>
      <c r="I113" s="108"/>
    </row>
    <row r="114" spans="5:9" s="75" customFormat="1" ht="15" customHeight="1">
      <c r="E114" s="108"/>
      <c r="F114" s="108"/>
      <c r="G114" s="108"/>
      <c r="H114" s="108"/>
      <c r="I114" s="108"/>
    </row>
    <row r="115" spans="5:9" s="75" customFormat="1" ht="15" customHeight="1">
      <c r="E115" s="108"/>
      <c r="F115" s="108"/>
      <c r="G115" s="108"/>
      <c r="H115" s="108"/>
      <c r="I115" s="108"/>
    </row>
    <row r="116" spans="5:9" s="75" customFormat="1" ht="15" customHeight="1">
      <c r="E116" s="108"/>
      <c r="F116" s="108"/>
      <c r="G116" s="108"/>
      <c r="H116" s="108"/>
      <c r="I116" s="108"/>
    </row>
    <row r="117" spans="5:9" s="75" customFormat="1" ht="15" customHeight="1">
      <c r="E117" s="108"/>
      <c r="F117" s="108"/>
      <c r="G117" s="108"/>
      <c r="H117" s="108"/>
      <c r="I117" s="108"/>
    </row>
    <row r="118" spans="5:9" s="75" customFormat="1" ht="15" customHeight="1">
      <c r="E118" s="108"/>
      <c r="F118" s="108"/>
      <c r="G118" s="108"/>
      <c r="H118" s="108"/>
      <c r="I118" s="108"/>
    </row>
    <row r="119" spans="5:9" s="75" customFormat="1" ht="15" customHeight="1">
      <c r="E119" s="108"/>
      <c r="F119" s="108"/>
      <c r="G119" s="108"/>
      <c r="H119" s="108"/>
      <c r="I119" s="108"/>
    </row>
    <row r="120" spans="5:9" s="75" customFormat="1" ht="15" customHeight="1">
      <c r="E120" s="108"/>
      <c r="F120" s="108"/>
      <c r="G120" s="108"/>
      <c r="H120" s="108"/>
      <c r="I120" s="108"/>
    </row>
    <row r="121" spans="5:9" s="75" customFormat="1" ht="15" customHeight="1">
      <c r="E121" s="108"/>
      <c r="F121" s="108"/>
      <c r="G121" s="108"/>
      <c r="H121" s="108"/>
      <c r="I121" s="108"/>
    </row>
    <row r="122" spans="5:9" s="75" customFormat="1" ht="15" customHeight="1">
      <c r="E122" s="108"/>
      <c r="F122" s="108"/>
      <c r="G122" s="108"/>
      <c r="H122" s="108"/>
      <c r="I122" s="108"/>
    </row>
    <row r="123" spans="5:9" s="75" customFormat="1" ht="15" customHeight="1">
      <c r="E123" s="108"/>
      <c r="F123" s="108"/>
      <c r="G123" s="108"/>
      <c r="H123" s="108"/>
      <c r="I123" s="108"/>
    </row>
    <row r="124" spans="5:9" s="75" customFormat="1" ht="15" customHeight="1">
      <c r="E124" s="108"/>
      <c r="F124" s="108"/>
      <c r="G124" s="108"/>
      <c r="H124" s="108"/>
      <c r="I124" s="108"/>
    </row>
    <row r="125" spans="5:9" s="75" customFormat="1" ht="15" customHeight="1">
      <c r="E125" s="108"/>
      <c r="F125" s="108"/>
      <c r="G125" s="108"/>
      <c r="H125" s="108"/>
      <c r="I125" s="108"/>
    </row>
    <row r="126" spans="5:9" s="75" customFormat="1" ht="15" customHeight="1">
      <c r="E126" s="108"/>
      <c r="F126" s="108"/>
      <c r="G126" s="108"/>
      <c r="H126" s="108"/>
      <c r="I126" s="108"/>
    </row>
    <row r="127" spans="5:9" s="75" customFormat="1" ht="15" customHeight="1">
      <c r="E127" s="108"/>
      <c r="F127" s="108"/>
      <c r="G127" s="108"/>
      <c r="H127" s="108"/>
      <c r="I127" s="108"/>
    </row>
    <row r="128" spans="5:9" s="75" customFormat="1" ht="15" customHeight="1">
      <c r="E128" s="108"/>
      <c r="F128" s="108"/>
      <c r="G128" s="108"/>
      <c r="H128" s="108"/>
      <c r="I128" s="108"/>
    </row>
    <row r="129" spans="5:9" s="75" customFormat="1" ht="15" customHeight="1">
      <c r="E129" s="108"/>
      <c r="F129" s="108"/>
      <c r="G129" s="108"/>
      <c r="H129" s="108"/>
      <c r="I129" s="108"/>
    </row>
    <row r="130" spans="5:9" s="75" customFormat="1" ht="15" customHeight="1">
      <c r="E130" s="108"/>
      <c r="F130" s="108"/>
      <c r="G130" s="108"/>
      <c r="H130" s="108"/>
      <c r="I130" s="108"/>
    </row>
    <row r="131" spans="5:9" s="75" customFormat="1" ht="15" customHeight="1">
      <c r="E131" s="108"/>
      <c r="F131" s="108"/>
      <c r="G131" s="108"/>
      <c r="H131" s="108"/>
      <c r="I131" s="108"/>
    </row>
    <row r="132" spans="5:9" s="75" customFormat="1" ht="15" customHeight="1">
      <c r="E132" s="108"/>
      <c r="F132" s="108"/>
      <c r="G132" s="108"/>
      <c r="H132" s="108"/>
      <c r="I132" s="108"/>
    </row>
    <row r="133" spans="5:9" s="75" customFormat="1" ht="15" customHeight="1">
      <c r="E133" s="108"/>
      <c r="F133" s="108"/>
      <c r="G133" s="108"/>
      <c r="H133" s="108"/>
      <c r="I133" s="108"/>
    </row>
    <row r="134" spans="5:9" s="75" customFormat="1" ht="15" customHeight="1">
      <c r="E134" s="108"/>
      <c r="F134" s="108"/>
      <c r="G134" s="108"/>
      <c r="H134" s="108"/>
      <c r="I134" s="108"/>
    </row>
    <row r="135" spans="5:9" s="75" customFormat="1" ht="15" customHeight="1">
      <c r="E135" s="108"/>
      <c r="F135" s="108"/>
      <c r="G135" s="108"/>
      <c r="H135" s="108"/>
      <c r="I135" s="108"/>
    </row>
    <row r="136" spans="5:9" s="75" customFormat="1" ht="15" customHeight="1">
      <c r="E136" s="108"/>
      <c r="F136" s="108"/>
      <c r="G136" s="108"/>
      <c r="H136" s="108"/>
      <c r="I136" s="108"/>
    </row>
    <row r="137" spans="5:9" s="75" customFormat="1" ht="15" customHeight="1">
      <c r="E137" s="108"/>
      <c r="F137" s="108"/>
      <c r="G137" s="108"/>
      <c r="H137" s="108"/>
      <c r="I137" s="108"/>
    </row>
    <row r="138" spans="5:9" s="75" customFormat="1" ht="15" customHeight="1">
      <c r="E138" s="108"/>
      <c r="F138" s="108"/>
      <c r="G138" s="108"/>
      <c r="H138" s="108"/>
      <c r="I138" s="108"/>
    </row>
    <row r="139" spans="5:9" s="75" customFormat="1" ht="15" customHeight="1">
      <c r="E139" s="108"/>
      <c r="F139" s="108"/>
      <c r="G139" s="108"/>
      <c r="H139" s="108"/>
      <c r="I139" s="108"/>
    </row>
    <row r="140" spans="5:9" s="75" customFormat="1" ht="15" customHeight="1">
      <c r="E140" s="108"/>
      <c r="F140" s="108"/>
      <c r="G140" s="108"/>
      <c r="H140" s="108"/>
      <c r="I140" s="108"/>
    </row>
    <row r="141" spans="5:9" s="75" customFormat="1" ht="15" customHeight="1">
      <c r="E141" s="108"/>
      <c r="F141" s="108"/>
      <c r="G141" s="108"/>
      <c r="H141" s="108"/>
      <c r="I141" s="108"/>
    </row>
    <row r="142" spans="5:9" s="75" customFormat="1" ht="15" customHeight="1">
      <c r="E142" s="108"/>
      <c r="F142" s="108"/>
      <c r="G142" s="108"/>
      <c r="H142" s="108"/>
      <c r="I142" s="108"/>
    </row>
    <row r="143" spans="5:9" s="75" customFormat="1" ht="15" customHeight="1">
      <c r="E143" s="108"/>
      <c r="F143" s="108"/>
      <c r="G143" s="108"/>
      <c r="H143" s="108"/>
      <c r="I143" s="108"/>
    </row>
    <row r="144" spans="5:9" s="75" customFormat="1" ht="15" customHeight="1">
      <c r="E144" s="108"/>
      <c r="F144" s="108"/>
      <c r="G144" s="108"/>
      <c r="H144" s="108"/>
      <c r="I144" s="108"/>
    </row>
    <row r="145" spans="5:9" s="75" customFormat="1" ht="15" customHeight="1">
      <c r="E145" s="108"/>
      <c r="F145" s="108"/>
      <c r="G145" s="108"/>
      <c r="H145" s="108"/>
      <c r="I145" s="108"/>
    </row>
    <row r="146" spans="5:9" s="75" customFormat="1" ht="15" customHeight="1">
      <c r="E146" s="108"/>
      <c r="F146" s="108"/>
      <c r="G146" s="108"/>
      <c r="H146" s="108"/>
      <c r="I146" s="108"/>
    </row>
    <row r="147" spans="5:9" s="75" customFormat="1" ht="15" customHeight="1">
      <c r="E147" s="108"/>
      <c r="F147" s="108"/>
      <c r="G147" s="108"/>
      <c r="H147" s="108"/>
      <c r="I147" s="108"/>
    </row>
    <row r="148" spans="5:9" s="75" customFormat="1" ht="15" customHeight="1">
      <c r="E148" s="108"/>
      <c r="F148" s="108"/>
      <c r="G148" s="108"/>
      <c r="H148" s="108"/>
      <c r="I148" s="108"/>
    </row>
    <row r="149" spans="5:9" s="75" customFormat="1" ht="15" customHeight="1">
      <c r="E149" s="108"/>
      <c r="F149" s="108"/>
      <c r="G149" s="108"/>
      <c r="H149" s="108"/>
      <c r="I149" s="108"/>
    </row>
    <row r="150" spans="5:9" s="75" customFormat="1" ht="15" customHeight="1">
      <c r="E150" s="108"/>
      <c r="F150" s="108"/>
      <c r="G150" s="108"/>
      <c r="H150" s="108"/>
      <c r="I150" s="108"/>
    </row>
    <row r="151" spans="5:9" s="75" customFormat="1" ht="15" customHeight="1">
      <c r="E151" s="108"/>
      <c r="F151" s="108"/>
      <c r="G151" s="108"/>
      <c r="H151" s="108"/>
      <c r="I151" s="108"/>
    </row>
    <row r="152" spans="5:9" s="75" customFormat="1" ht="15" customHeight="1">
      <c r="E152" s="108"/>
      <c r="F152" s="108"/>
      <c r="G152" s="108"/>
      <c r="H152" s="108"/>
      <c r="I152" s="108"/>
    </row>
    <row r="153" spans="5:9" s="75" customFormat="1" ht="15" customHeight="1">
      <c r="E153" s="108"/>
      <c r="F153" s="108"/>
      <c r="G153" s="108"/>
      <c r="H153" s="108"/>
      <c r="I153" s="108"/>
    </row>
  </sheetData>
  <sheetProtection/>
  <mergeCells count="26">
    <mergeCell ref="A41:A47"/>
    <mergeCell ref="B41:B47"/>
    <mergeCell ref="C41:C47"/>
    <mergeCell ref="A48:A54"/>
    <mergeCell ref="B48:B54"/>
    <mergeCell ref="C48:C54"/>
    <mergeCell ref="C34:C40"/>
    <mergeCell ref="B34:B40"/>
    <mergeCell ref="C27:C33"/>
    <mergeCell ref="B27:B33"/>
    <mergeCell ref="A34:A40"/>
    <mergeCell ref="A10:A11"/>
    <mergeCell ref="A13:A19"/>
    <mergeCell ref="A20:A26"/>
    <mergeCell ref="A27:A33"/>
    <mergeCell ref="B10:B11"/>
    <mergeCell ref="J1:M1"/>
    <mergeCell ref="J4:M4"/>
    <mergeCell ref="B13:B19"/>
    <mergeCell ref="C13:C19"/>
    <mergeCell ref="B20:B26"/>
    <mergeCell ref="C20:C26"/>
    <mergeCell ref="B7:M7"/>
    <mergeCell ref="M10:M11"/>
    <mergeCell ref="C10:C11"/>
    <mergeCell ref="D10:D11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9" r:id="rId1"/>
  <rowBreaks count="2" manualBreakCount="2">
    <brk id="33" max="12" man="1"/>
    <brk id="54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I1" sqref="I1:L1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60"/>
      <c r="B1" s="60"/>
      <c r="C1" s="60"/>
      <c r="D1" s="60"/>
      <c r="E1" s="60"/>
      <c r="F1" s="171" t="s">
        <v>136</v>
      </c>
      <c r="G1" s="171"/>
      <c r="H1" s="171"/>
    </row>
    <row r="2" spans="1:8" ht="15.75">
      <c r="A2" s="61"/>
      <c r="B2" s="61"/>
      <c r="C2" s="61"/>
      <c r="D2" s="61"/>
      <c r="E2" s="61"/>
      <c r="F2" s="61"/>
      <c r="G2" s="61"/>
      <c r="H2" s="61"/>
    </row>
    <row r="3" spans="1:8" ht="40.5" customHeight="1">
      <c r="A3" s="172" t="s">
        <v>135</v>
      </c>
      <c r="B3" s="172"/>
      <c r="C3" s="172"/>
      <c r="D3" s="172"/>
      <c r="E3" s="172"/>
      <c r="F3" s="172"/>
      <c r="G3" s="172"/>
      <c r="H3" s="172"/>
    </row>
    <row r="4" spans="1:8" ht="15.75">
      <c r="A4" s="47"/>
      <c r="B4" s="47"/>
      <c r="C4" s="47"/>
      <c r="D4" s="47"/>
      <c r="E4" s="45"/>
      <c r="F4" s="45"/>
      <c r="G4" s="45"/>
      <c r="H4" s="45"/>
    </row>
    <row r="5" spans="1:8" ht="15.75">
      <c r="A5" s="156" t="s">
        <v>15</v>
      </c>
      <c r="B5" s="156" t="s">
        <v>20</v>
      </c>
      <c r="C5" s="156" t="s">
        <v>12</v>
      </c>
      <c r="D5" s="156" t="s">
        <v>13</v>
      </c>
      <c r="E5" s="164" t="s">
        <v>110</v>
      </c>
      <c r="F5" s="165"/>
      <c r="G5" s="165"/>
      <c r="H5" s="166"/>
    </row>
    <row r="6" spans="1:8" ht="15.75">
      <c r="A6" s="157"/>
      <c r="B6" s="157"/>
      <c r="C6" s="157"/>
      <c r="D6" s="157"/>
      <c r="E6" s="5">
        <v>2018</v>
      </c>
      <c r="F6" s="5">
        <v>2019</v>
      </c>
      <c r="G6" s="5">
        <v>2020</v>
      </c>
      <c r="H6" s="5">
        <v>2021</v>
      </c>
    </row>
    <row r="7" spans="1:8" ht="15.75">
      <c r="A7" s="173" t="s">
        <v>240</v>
      </c>
      <c r="B7" s="173"/>
      <c r="C7" s="173"/>
      <c r="D7" s="173"/>
      <c r="E7" s="173"/>
      <c r="F7" s="173"/>
      <c r="G7" s="173"/>
      <c r="H7" s="173"/>
    </row>
    <row r="8" spans="1:8" ht="15.75">
      <c r="A8" s="167" t="s">
        <v>241</v>
      </c>
      <c r="B8" s="168"/>
      <c r="C8" s="168"/>
      <c r="D8" s="168"/>
      <c r="E8" s="168"/>
      <c r="F8" s="168"/>
      <c r="G8" s="168"/>
      <c r="H8" s="169"/>
    </row>
    <row r="9" spans="1:8" ht="47.25">
      <c r="A9" s="6" t="s">
        <v>134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167" t="s">
        <v>242</v>
      </c>
      <c r="B10" s="168"/>
      <c r="C10" s="168"/>
      <c r="D10" s="168"/>
      <c r="E10" s="168"/>
      <c r="F10" s="168"/>
      <c r="G10" s="168"/>
      <c r="H10" s="169"/>
    </row>
    <row r="11" spans="1:8" ht="78.75">
      <c r="A11" s="6" t="s">
        <v>95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170"/>
      <c r="B15" s="170"/>
    </row>
  </sheetData>
  <sheetProtection/>
  <mergeCells count="11">
    <mergeCell ref="C5:C6"/>
    <mergeCell ref="D5:D6"/>
    <mergeCell ref="E5:H5"/>
    <mergeCell ref="A8:H8"/>
    <mergeCell ref="A10:H10"/>
    <mergeCell ref="A15:B15"/>
    <mergeCell ref="F1:H1"/>
    <mergeCell ref="A3:H3"/>
    <mergeCell ref="A7:H7"/>
    <mergeCell ref="A5:A6"/>
    <mergeCell ref="B5:B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4"/>
  <sheetViews>
    <sheetView view="pageBreakPreview" zoomScaleSheetLayoutView="100" zoomScalePageLayoutView="0" workbookViewId="0" topLeftCell="B1">
      <selection activeCell="I1" sqref="I1:L1"/>
    </sheetView>
  </sheetViews>
  <sheetFormatPr defaultColWidth="9.00390625" defaultRowHeight="12.75"/>
  <cols>
    <col min="1" max="1" width="9.125" style="57" customWidth="1"/>
    <col min="2" max="2" width="33.125" style="58" customWidth="1"/>
    <col min="3" max="3" width="17.375" style="58" customWidth="1"/>
    <col min="4" max="5" width="9.75390625" style="58" customWidth="1"/>
    <col min="6" max="6" width="15.00390625" style="58" customWidth="1"/>
    <col min="7" max="7" width="9.125" style="58" customWidth="1"/>
    <col min="8" max="9" width="14.375" style="58" bestFit="1" customWidth="1"/>
    <col min="10" max="10" width="14.00390625" style="58" customWidth="1"/>
    <col min="11" max="11" width="15.375" style="58" customWidth="1"/>
    <col min="12" max="12" width="40.375" style="58" customWidth="1"/>
    <col min="13" max="16384" width="9.125" style="58" customWidth="1"/>
  </cols>
  <sheetData>
    <row r="1" spans="9:12" ht="72.75" customHeight="1">
      <c r="I1" s="187" t="s">
        <v>291</v>
      </c>
      <c r="J1" s="187"/>
      <c r="K1" s="188"/>
      <c r="L1" s="188"/>
    </row>
    <row r="4" spans="2:12" ht="69.75" customHeight="1">
      <c r="B4" s="7"/>
      <c r="C4" s="2"/>
      <c r="D4" s="2"/>
      <c r="E4" s="2"/>
      <c r="F4" s="2"/>
      <c r="G4" s="2"/>
      <c r="H4" s="2"/>
      <c r="I4" s="187" t="s">
        <v>133</v>
      </c>
      <c r="J4" s="187"/>
      <c r="K4" s="188"/>
      <c r="L4" s="188"/>
    </row>
    <row r="5" spans="2:12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21</v>
      </c>
    </row>
    <row r="6" spans="2:12" ht="15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.75" customHeight="1">
      <c r="A7" s="189" t="s">
        <v>132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2:12" ht="15.75"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182" t="s">
        <v>19</v>
      </c>
      <c r="B9" s="181" t="s">
        <v>22</v>
      </c>
      <c r="C9" s="181" t="s">
        <v>23</v>
      </c>
      <c r="D9" s="181" t="s">
        <v>24</v>
      </c>
      <c r="E9" s="181"/>
      <c r="F9" s="181"/>
      <c r="G9" s="181"/>
      <c r="H9" s="181" t="s">
        <v>111</v>
      </c>
      <c r="I9" s="181"/>
      <c r="J9" s="181"/>
      <c r="K9" s="181"/>
      <c r="L9" s="176" t="s">
        <v>94</v>
      </c>
    </row>
    <row r="10" spans="1:12" ht="126.75" customHeight="1">
      <c r="A10" s="182"/>
      <c r="B10" s="181"/>
      <c r="C10" s="181"/>
      <c r="D10" s="19" t="s">
        <v>23</v>
      </c>
      <c r="E10" s="19" t="s">
        <v>26</v>
      </c>
      <c r="F10" s="19" t="s">
        <v>27</v>
      </c>
      <c r="G10" s="19" t="s">
        <v>28</v>
      </c>
      <c r="H10" s="19">
        <v>2019</v>
      </c>
      <c r="I10" s="19">
        <v>2020</v>
      </c>
      <c r="J10" s="19">
        <v>2021</v>
      </c>
      <c r="K10" s="19" t="s">
        <v>79</v>
      </c>
      <c r="L10" s="177"/>
    </row>
    <row r="11" spans="1:12" ht="15.75">
      <c r="A11" s="178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80"/>
    </row>
    <row r="12" spans="1:12" ht="15.75">
      <c r="A12" s="184" t="str">
        <f>'Пр. 1 к 1ПП'!A8:H8</f>
        <v>Задача подпрограммы: создать условия для обеспечения финансовой устойчивости бюджетов поселений.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1:12" ht="78.75">
      <c r="A13" s="174">
        <v>1</v>
      </c>
      <c r="B13" s="176" t="s">
        <v>129</v>
      </c>
      <c r="C13" s="19" t="s">
        <v>29</v>
      </c>
      <c r="D13" s="40">
        <v>240</v>
      </c>
      <c r="E13" s="40">
        <v>1401</v>
      </c>
      <c r="F13" s="128">
        <v>1210076010</v>
      </c>
      <c r="G13" s="40">
        <v>511</v>
      </c>
      <c r="H13" s="53">
        <v>18743.9</v>
      </c>
      <c r="I13" s="53">
        <v>13359.8</v>
      </c>
      <c r="J13" s="53">
        <v>13359.8</v>
      </c>
      <c r="K13" s="53">
        <f>SUM(H13:J13)</f>
        <v>45463.5</v>
      </c>
      <c r="L13" s="19" t="s">
        <v>115</v>
      </c>
    </row>
    <row r="14" spans="1:12" ht="31.5">
      <c r="A14" s="175"/>
      <c r="B14" s="177"/>
      <c r="C14" s="130" t="s">
        <v>122</v>
      </c>
      <c r="D14" s="131" t="s">
        <v>42</v>
      </c>
      <c r="E14" s="131" t="s">
        <v>42</v>
      </c>
      <c r="F14" s="131" t="s">
        <v>42</v>
      </c>
      <c r="G14" s="131" t="s">
        <v>42</v>
      </c>
      <c r="H14" s="69">
        <f>H13</f>
        <v>18743.9</v>
      </c>
      <c r="I14" s="69">
        <f>I13</f>
        <v>13359.8</v>
      </c>
      <c r="J14" s="69">
        <f>J13</f>
        <v>13359.8</v>
      </c>
      <c r="K14" s="69">
        <f>K13</f>
        <v>45463.5</v>
      </c>
      <c r="L14" s="131" t="s">
        <v>42</v>
      </c>
    </row>
    <row r="15" spans="1:12" ht="78.75">
      <c r="A15" s="174">
        <v>2</v>
      </c>
      <c r="B15" s="176" t="s">
        <v>130</v>
      </c>
      <c r="C15" s="25" t="s">
        <v>29</v>
      </c>
      <c r="D15" s="128">
        <v>240</v>
      </c>
      <c r="E15" s="128">
        <v>1401</v>
      </c>
      <c r="F15" s="126" t="s">
        <v>114</v>
      </c>
      <c r="G15" s="128">
        <v>511</v>
      </c>
      <c r="H15" s="53">
        <v>64057.645</v>
      </c>
      <c r="I15" s="53">
        <v>62276.265</v>
      </c>
      <c r="J15" s="53">
        <v>63242.173</v>
      </c>
      <c r="K15" s="53">
        <f>SUM(H15:J15)</f>
        <v>189576.083</v>
      </c>
      <c r="L15" s="25" t="s">
        <v>115</v>
      </c>
    </row>
    <row r="16" spans="1:12" ht="31.5">
      <c r="A16" s="175"/>
      <c r="B16" s="177"/>
      <c r="C16" s="130" t="s">
        <v>122</v>
      </c>
      <c r="D16" s="131" t="s">
        <v>42</v>
      </c>
      <c r="E16" s="131" t="s">
        <v>42</v>
      </c>
      <c r="F16" s="131" t="s">
        <v>42</v>
      </c>
      <c r="G16" s="131" t="s">
        <v>42</v>
      </c>
      <c r="H16" s="69">
        <f>H15</f>
        <v>64057.645</v>
      </c>
      <c r="I16" s="69">
        <f>I15</f>
        <v>62276.265</v>
      </c>
      <c r="J16" s="69">
        <f>J15</f>
        <v>63242.173</v>
      </c>
      <c r="K16" s="69">
        <f>K15</f>
        <v>189576.083</v>
      </c>
      <c r="L16" s="131" t="s">
        <v>42</v>
      </c>
    </row>
    <row r="17" spans="1:12" ht="110.25">
      <c r="A17" s="174">
        <v>3</v>
      </c>
      <c r="B17" s="176" t="s">
        <v>131</v>
      </c>
      <c r="C17" s="19" t="s">
        <v>29</v>
      </c>
      <c r="D17" s="40">
        <v>240</v>
      </c>
      <c r="E17" s="40">
        <v>1403</v>
      </c>
      <c r="F17" s="40">
        <v>1210081020</v>
      </c>
      <c r="G17" s="40">
        <v>540</v>
      </c>
      <c r="H17" s="53">
        <v>234886.994</v>
      </c>
      <c r="I17" s="53">
        <v>198527.448</v>
      </c>
      <c r="J17" s="53">
        <v>194875.84</v>
      </c>
      <c r="K17" s="53">
        <f>SUM(H17:J17)</f>
        <v>628290.282</v>
      </c>
      <c r="L17" s="19" t="s">
        <v>4</v>
      </c>
    </row>
    <row r="18" spans="1:12" ht="31.5">
      <c r="A18" s="175"/>
      <c r="B18" s="177"/>
      <c r="C18" s="130" t="s">
        <v>122</v>
      </c>
      <c r="D18" s="131" t="s">
        <v>42</v>
      </c>
      <c r="E18" s="131" t="s">
        <v>42</v>
      </c>
      <c r="F18" s="131" t="s">
        <v>42</v>
      </c>
      <c r="G18" s="131" t="s">
        <v>42</v>
      </c>
      <c r="H18" s="69">
        <f>H17</f>
        <v>234886.994</v>
      </c>
      <c r="I18" s="69">
        <f>I17</f>
        <v>198527.448</v>
      </c>
      <c r="J18" s="69">
        <f>J17</f>
        <v>194875.84</v>
      </c>
      <c r="K18" s="69">
        <f>K17</f>
        <v>628290.282</v>
      </c>
      <c r="L18" s="131" t="s">
        <v>42</v>
      </c>
    </row>
    <row r="19" spans="1:12" s="59" customFormat="1" ht="15.75">
      <c r="A19" s="178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0"/>
    </row>
    <row r="20" spans="1:12" ht="78.75">
      <c r="A20" s="174">
        <v>4</v>
      </c>
      <c r="B20" s="176" t="s">
        <v>137</v>
      </c>
      <c r="C20" s="19" t="s">
        <v>29</v>
      </c>
      <c r="D20" s="40" t="s">
        <v>100</v>
      </c>
      <c r="E20" s="40" t="s">
        <v>100</v>
      </c>
      <c r="F20" s="40" t="s">
        <v>100</v>
      </c>
      <c r="G20" s="40" t="s">
        <v>100</v>
      </c>
      <c r="H20" s="113">
        <v>0</v>
      </c>
      <c r="I20" s="113">
        <v>0</v>
      </c>
      <c r="J20" s="113">
        <v>0</v>
      </c>
      <c r="K20" s="113">
        <f>SUM(H20:J20)</f>
        <v>0</v>
      </c>
      <c r="L20" s="19" t="s">
        <v>104</v>
      </c>
    </row>
    <row r="21" spans="1:12" ht="31.5">
      <c r="A21" s="175"/>
      <c r="B21" s="183"/>
      <c r="C21" s="130" t="s">
        <v>122</v>
      </c>
      <c r="D21" s="131" t="s">
        <v>42</v>
      </c>
      <c r="E21" s="131" t="s">
        <v>42</v>
      </c>
      <c r="F21" s="131" t="s">
        <v>42</v>
      </c>
      <c r="G21" s="131" t="s">
        <v>42</v>
      </c>
      <c r="H21" s="69">
        <f>H20</f>
        <v>0</v>
      </c>
      <c r="I21" s="69">
        <f>I20</f>
        <v>0</v>
      </c>
      <c r="J21" s="69">
        <f>J20</f>
        <v>0</v>
      </c>
      <c r="K21" s="69">
        <f>K20</f>
        <v>0</v>
      </c>
      <c r="L21" s="131" t="s">
        <v>42</v>
      </c>
    </row>
    <row r="22" spans="1:12" s="50" customFormat="1" ht="15.75">
      <c r="A22" s="64"/>
      <c r="B22" s="132" t="s">
        <v>117</v>
      </c>
      <c r="C22" s="64"/>
      <c r="D22" s="64"/>
      <c r="E22" s="64"/>
      <c r="F22" s="64"/>
      <c r="G22" s="64"/>
      <c r="H22" s="69">
        <f>H14+H16+H18+H21</f>
        <v>317688.539</v>
      </c>
      <c r="I22" s="69">
        <f>I14+I16+I18+I21</f>
        <v>274163.51300000004</v>
      </c>
      <c r="J22" s="69">
        <f>J14+J16+J18+J21</f>
        <v>271477.81299999997</v>
      </c>
      <c r="K22" s="69">
        <f>K14+K16+K18+K21</f>
        <v>863329.865</v>
      </c>
      <c r="L22" s="64"/>
    </row>
    <row r="24" spans="2:12" ht="56.25" customHeight="1">
      <c r="B24" s="170"/>
      <c r="C24" s="170"/>
      <c r="K24" s="15"/>
      <c r="L24" s="3"/>
    </row>
  </sheetData>
  <sheetProtection/>
  <mergeCells count="21">
    <mergeCell ref="H9:K9"/>
    <mergeCell ref="B15:B16"/>
    <mergeCell ref="B17:B18"/>
    <mergeCell ref="B20:B21"/>
    <mergeCell ref="L9:L10"/>
    <mergeCell ref="A12:L12"/>
    <mergeCell ref="I1:L1"/>
    <mergeCell ref="I4:L4"/>
    <mergeCell ref="B9:B10"/>
    <mergeCell ref="A15:A16"/>
    <mergeCell ref="A7:L7"/>
    <mergeCell ref="A17:A18"/>
    <mergeCell ref="B13:B14"/>
    <mergeCell ref="A11:L11"/>
    <mergeCell ref="D9:G9"/>
    <mergeCell ref="A9:A10"/>
    <mergeCell ref="B24:C24"/>
    <mergeCell ref="A20:A21"/>
    <mergeCell ref="C9:C10"/>
    <mergeCell ref="A19:L19"/>
    <mergeCell ref="A13:A14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view="pageBreakPreview" zoomScale="75" zoomScaleSheetLayoutView="75" zoomScalePageLayoutView="0" workbookViewId="0" topLeftCell="B1">
      <selection activeCell="I1" sqref="I1:L1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5:8" ht="78" customHeight="1">
      <c r="E1" s="190" t="s">
        <v>284</v>
      </c>
      <c r="F1" s="190"/>
      <c r="G1" s="190"/>
      <c r="H1" s="190"/>
    </row>
    <row r="4" spans="1:8" ht="66.75" customHeight="1">
      <c r="A4" s="7"/>
      <c r="B4" s="10"/>
      <c r="C4" s="10"/>
      <c r="D4" s="10"/>
      <c r="E4" s="190" t="s">
        <v>125</v>
      </c>
      <c r="F4" s="190"/>
      <c r="G4" s="190"/>
      <c r="H4" s="190"/>
    </row>
    <row r="5" ht="15.75">
      <c r="A5" s="4"/>
    </row>
    <row r="6" spans="1:7" ht="36.75" customHeight="1">
      <c r="A6" s="191" t="s">
        <v>124</v>
      </c>
      <c r="B6" s="191"/>
      <c r="C6" s="191"/>
      <c r="D6" s="191"/>
      <c r="E6" s="191"/>
      <c r="F6" s="191"/>
      <c r="G6" s="191"/>
    </row>
    <row r="7" ht="15.75">
      <c r="A7" s="4"/>
    </row>
    <row r="8" spans="1:8" ht="15.75" customHeight="1">
      <c r="A8" s="155" t="s">
        <v>19</v>
      </c>
      <c r="B8" s="155" t="s">
        <v>20</v>
      </c>
      <c r="C8" s="155" t="s">
        <v>36</v>
      </c>
      <c r="D8" s="155" t="s">
        <v>13</v>
      </c>
      <c r="E8" s="192" t="s">
        <v>110</v>
      </c>
      <c r="F8" s="192"/>
      <c r="G8" s="192"/>
      <c r="H8" s="193"/>
    </row>
    <row r="9" spans="1:8" ht="15.75">
      <c r="A9" s="155"/>
      <c r="B9" s="155"/>
      <c r="C9" s="155"/>
      <c r="D9" s="155"/>
      <c r="E9" s="5">
        <v>2018</v>
      </c>
      <c r="F9" s="5">
        <v>2019</v>
      </c>
      <c r="G9" s="5">
        <v>2020</v>
      </c>
      <c r="H9" s="5">
        <v>2021</v>
      </c>
    </row>
    <row r="10" spans="1:8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20">
        <v>8</v>
      </c>
    </row>
    <row r="11" spans="1:8" ht="15.75" customHeight="1">
      <c r="A11" s="161" t="s">
        <v>243</v>
      </c>
      <c r="B11" s="162"/>
      <c r="C11" s="162"/>
      <c r="D11" s="162"/>
      <c r="E11" s="162"/>
      <c r="F11" s="162"/>
      <c r="G11" s="162"/>
      <c r="H11" s="163"/>
    </row>
    <row r="12" spans="1:8" ht="15.75" customHeight="1">
      <c r="A12" s="167" t="s">
        <v>246</v>
      </c>
      <c r="B12" s="168"/>
      <c r="C12" s="168"/>
      <c r="D12" s="168"/>
      <c r="E12" s="168"/>
      <c r="F12" s="168"/>
      <c r="G12" s="168"/>
      <c r="H12" s="169"/>
    </row>
    <row r="13" spans="1:8" ht="78.75">
      <c r="A13" s="6" t="s">
        <v>134</v>
      </c>
      <c r="B13" s="48" t="s">
        <v>6</v>
      </c>
      <c r="C13" s="5" t="s">
        <v>8</v>
      </c>
      <c r="D13" s="36" t="s">
        <v>31</v>
      </c>
      <c r="E13" s="5">
        <v>29.1</v>
      </c>
      <c r="F13" s="5" t="s">
        <v>32</v>
      </c>
      <c r="G13" s="5" t="s">
        <v>32</v>
      </c>
      <c r="H13" s="5" t="s">
        <v>32</v>
      </c>
    </row>
    <row r="14" spans="1:8" ht="15.75" customHeight="1">
      <c r="A14" s="167" t="s">
        <v>245</v>
      </c>
      <c r="B14" s="168"/>
      <c r="C14" s="168"/>
      <c r="D14" s="168"/>
      <c r="E14" s="168"/>
      <c r="F14" s="168"/>
      <c r="G14" s="168"/>
      <c r="H14" s="169"/>
    </row>
    <row r="15" spans="1:8" ht="63">
      <c r="A15" s="6" t="s">
        <v>95</v>
      </c>
      <c r="B15" s="48" t="s">
        <v>33</v>
      </c>
      <c r="C15" s="5" t="s">
        <v>8</v>
      </c>
      <c r="D15" s="5" t="s">
        <v>31</v>
      </c>
      <c r="E15" s="5">
        <v>26.1</v>
      </c>
      <c r="F15" s="5" t="s">
        <v>34</v>
      </c>
      <c r="G15" s="5" t="s">
        <v>34</v>
      </c>
      <c r="H15" s="5" t="s">
        <v>34</v>
      </c>
    </row>
    <row r="16" spans="1:8" ht="110.25">
      <c r="A16" s="6" t="s">
        <v>96</v>
      </c>
      <c r="B16" s="48" t="s">
        <v>2</v>
      </c>
      <c r="C16" s="5" t="s">
        <v>8</v>
      </c>
      <c r="D16" s="5" t="s">
        <v>31</v>
      </c>
      <c r="E16" s="5">
        <v>1.01</v>
      </c>
      <c r="F16" s="5" t="s">
        <v>35</v>
      </c>
      <c r="G16" s="5" t="s">
        <v>35</v>
      </c>
      <c r="H16" s="5" t="s">
        <v>35</v>
      </c>
    </row>
    <row r="17" spans="1:8" ht="15.75" customHeight="1">
      <c r="A17" s="167" t="s">
        <v>244</v>
      </c>
      <c r="B17" s="168"/>
      <c r="C17" s="168"/>
      <c r="D17" s="168"/>
      <c r="E17" s="168"/>
      <c r="F17" s="168"/>
      <c r="G17" s="168"/>
      <c r="H17" s="169"/>
    </row>
    <row r="18" spans="1:8" ht="31.5">
      <c r="A18" s="6" t="s">
        <v>247</v>
      </c>
      <c r="B18" s="48" t="s">
        <v>7</v>
      </c>
      <c r="C18" s="5" t="s">
        <v>16</v>
      </c>
      <c r="D18" s="5" t="s">
        <v>18</v>
      </c>
      <c r="E18" s="5">
        <f>0</f>
        <v>0</v>
      </c>
      <c r="F18" s="5">
        <f>0</f>
        <v>0</v>
      </c>
      <c r="G18" s="5">
        <f>0</f>
        <v>0</v>
      </c>
      <c r="H18" s="5">
        <f>0</f>
        <v>0</v>
      </c>
    </row>
    <row r="26" spans="1:5" ht="52.5" customHeight="1">
      <c r="A26" s="150"/>
      <c r="B26" s="150"/>
      <c r="C26" s="150"/>
      <c r="E26" s="3"/>
    </row>
  </sheetData>
  <sheetProtection/>
  <mergeCells count="13">
    <mergeCell ref="A17:H17"/>
    <mergeCell ref="E8:H8"/>
    <mergeCell ref="A11:H11"/>
    <mergeCell ref="E4:H4"/>
    <mergeCell ref="E1:H1"/>
    <mergeCell ref="A12:H12"/>
    <mergeCell ref="A14:H14"/>
    <mergeCell ref="A26:C26"/>
    <mergeCell ref="D8:D9"/>
    <mergeCell ref="A6:G6"/>
    <mergeCell ref="C8:C9"/>
    <mergeCell ref="B8:B9"/>
    <mergeCell ref="A8:A9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view="pageBreakPreview" zoomScale="55" zoomScaleNormal="85" zoomScaleSheetLayoutView="55" zoomScalePageLayoutView="0" workbookViewId="0" topLeftCell="A1">
      <selection activeCell="J1" sqref="J1:M1"/>
    </sheetView>
  </sheetViews>
  <sheetFormatPr defaultColWidth="9.00390625" defaultRowHeight="12.75"/>
  <cols>
    <col min="1" max="1" width="9.125" style="37" customWidth="1"/>
    <col min="2" max="2" width="51.375" style="3" customWidth="1"/>
    <col min="3" max="3" width="35.875" style="3" customWidth="1"/>
    <col min="4" max="5" width="9.125" style="3" customWidth="1"/>
    <col min="6" max="6" width="14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10:13" ht="62.25" customHeight="1">
      <c r="J1" s="187" t="s">
        <v>292</v>
      </c>
      <c r="K1" s="187"/>
      <c r="L1" s="188"/>
      <c r="M1" s="188"/>
    </row>
    <row r="2" spans="10:13" ht="30.75" customHeight="1">
      <c r="J2" s="121"/>
      <c r="K2" s="121"/>
      <c r="L2" s="122"/>
      <c r="M2" s="122"/>
    </row>
    <row r="3" spans="2:12" ht="54" customHeight="1">
      <c r="B3" s="7"/>
      <c r="C3" s="2"/>
      <c r="D3" s="2"/>
      <c r="E3" s="2"/>
      <c r="F3" s="2"/>
      <c r="G3" s="2"/>
      <c r="H3" s="7"/>
      <c r="I3" s="2"/>
      <c r="J3" s="150" t="s">
        <v>127</v>
      </c>
      <c r="K3" s="194"/>
      <c r="L3" s="194"/>
    </row>
    <row r="4" ht="36" customHeight="1">
      <c r="B4" s="4"/>
    </row>
    <row r="5" ht="15.75">
      <c r="B5" s="4"/>
    </row>
    <row r="6" spans="2:12" ht="15.75">
      <c r="B6" s="195" t="s">
        <v>126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ht="15.75">
      <c r="B7" s="17"/>
    </row>
    <row r="8" spans="1:12" ht="15.75">
      <c r="A8" s="196" t="s">
        <v>19</v>
      </c>
      <c r="B8" s="155" t="s">
        <v>37</v>
      </c>
      <c r="C8" s="155" t="s">
        <v>38</v>
      </c>
      <c r="D8" s="155" t="s">
        <v>24</v>
      </c>
      <c r="E8" s="155"/>
      <c r="F8" s="155"/>
      <c r="G8" s="155"/>
      <c r="H8" s="155" t="s">
        <v>111</v>
      </c>
      <c r="I8" s="155"/>
      <c r="J8" s="155"/>
      <c r="K8" s="155"/>
      <c r="L8" s="155" t="s">
        <v>30</v>
      </c>
    </row>
    <row r="9" spans="1:12" s="133" customFormat="1" ht="47.25">
      <c r="A9" s="196"/>
      <c r="B9" s="155"/>
      <c r="C9" s="155"/>
      <c r="D9" s="19" t="s">
        <v>23</v>
      </c>
      <c r="E9" s="19" t="s">
        <v>26</v>
      </c>
      <c r="F9" s="19" t="s">
        <v>27</v>
      </c>
      <c r="G9" s="19" t="s">
        <v>28</v>
      </c>
      <c r="H9" s="19">
        <v>2019</v>
      </c>
      <c r="I9" s="19">
        <v>2020</v>
      </c>
      <c r="J9" s="19">
        <v>2021</v>
      </c>
      <c r="K9" s="19" t="s">
        <v>79</v>
      </c>
      <c r="L9" s="155"/>
    </row>
    <row r="10" spans="1:12" s="50" customFormat="1" ht="15.75" customHeight="1">
      <c r="A10" s="200" t="str">
        <f>'Пр.1 к 2ПП'!A11:H11</f>
        <v>Цель: эффективное управление муниципальным долгом Туруханского района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s="50" customFormat="1" ht="15.75">
      <c r="A11" s="197" t="str">
        <f>'Пр.1 к 2ПП'!A12:H12</f>
        <v>Задача подпрограммы: сохранить объем и структуру муниципального долга на экономически безопасном уровне.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</row>
    <row r="12" spans="1:12" s="27" customFormat="1" ht="47.25">
      <c r="A12" s="199">
        <v>1</v>
      </c>
      <c r="B12" s="181" t="s">
        <v>118</v>
      </c>
      <c r="C12" s="19" t="s">
        <v>29</v>
      </c>
      <c r="D12" s="38" t="s">
        <v>100</v>
      </c>
      <c r="E12" s="38" t="s">
        <v>100</v>
      </c>
      <c r="F12" s="38" t="s">
        <v>100</v>
      </c>
      <c r="G12" s="38" t="s">
        <v>100</v>
      </c>
      <c r="H12" s="53">
        <v>0</v>
      </c>
      <c r="I12" s="53">
        <v>0</v>
      </c>
      <c r="J12" s="53">
        <v>0</v>
      </c>
      <c r="K12" s="53">
        <f>SUM(H12:J12)</f>
        <v>0</v>
      </c>
      <c r="L12" s="19" t="s">
        <v>103</v>
      </c>
    </row>
    <row r="13" spans="1:12" s="27" customFormat="1" ht="15.75">
      <c r="A13" s="199"/>
      <c r="B13" s="181"/>
      <c r="C13" s="134" t="s">
        <v>122</v>
      </c>
      <c r="D13" s="135" t="s">
        <v>42</v>
      </c>
      <c r="E13" s="135" t="s">
        <v>42</v>
      </c>
      <c r="F13" s="135" t="s">
        <v>42</v>
      </c>
      <c r="G13" s="135" t="s">
        <v>42</v>
      </c>
      <c r="H13" s="136">
        <f>H12</f>
        <v>0</v>
      </c>
      <c r="I13" s="136">
        <f>I12</f>
        <v>0</v>
      </c>
      <c r="J13" s="136">
        <f>J12</f>
        <v>0</v>
      </c>
      <c r="K13" s="136">
        <f>K12</f>
        <v>0</v>
      </c>
      <c r="L13" s="135" t="s">
        <v>42</v>
      </c>
    </row>
    <row r="14" spans="1:12" s="50" customFormat="1" ht="15.75">
      <c r="A14" s="198" t="str">
        <f>'Пр.1 к 2ПП'!A14:H14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</row>
    <row r="15" spans="1:12" s="27" customFormat="1" ht="78.75">
      <c r="A15" s="199">
        <v>2</v>
      </c>
      <c r="B15" s="182" t="s">
        <v>119</v>
      </c>
      <c r="C15" s="38" t="s">
        <v>29</v>
      </c>
      <c r="D15" s="38" t="s">
        <v>100</v>
      </c>
      <c r="E15" s="38" t="s">
        <v>100</v>
      </c>
      <c r="F15" s="38" t="s">
        <v>100</v>
      </c>
      <c r="G15" s="38" t="s">
        <v>100</v>
      </c>
      <c r="H15" s="53">
        <v>0</v>
      </c>
      <c r="I15" s="53">
        <v>0</v>
      </c>
      <c r="J15" s="53">
        <v>0</v>
      </c>
      <c r="K15" s="53">
        <f>SUM(H15:J15)</f>
        <v>0</v>
      </c>
      <c r="L15" s="38" t="s">
        <v>102</v>
      </c>
    </row>
    <row r="16" spans="1:12" s="27" customFormat="1" ht="15.75">
      <c r="A16" s="199"/>
      <c r="B16" s="182"/>
      <c r="C16" s="134" t="s">
        <v>122</v>
      </c>
      <c r="D16" s="135" t="s">
        <v>42</v>
      </c>
      <c r="E16" s="135" t="s">
        <v>42</v>
      </c>
      <c r="F16" s="135" t="s">
        <v>42</v>
      </c>
      <c r="G16" s="135" t="s">
        <v>42</v>
      </c>
      <c r="H16" s="136">
        <f>H15</f>
        <v>0</v>
      </c>
      <c r="I16" s="136">
        <f>I15</f>
        <v>0</v>
      </c>
      <c r="J16" s="136">
        <f>J15</f>
        <v>0</v>
      </c>
      <c r="K16" s="136">
        <f>K15</f>
        <v>0</v>
      </c>
      <c r="L16" s="135" t="s">
        <v>42</v>
      </c>
    </row>
    <row r="17" spans="1:12" s="50" customFormat="1" ht="15.75">
      <c r="A17" s="197" t="str">
        <f>'Пр.1 к 2ПП'!A17:H17</f>
        <v>Задача подпрограммы: осуществить обслуживание муниципального долга.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1:12" s="27" customFormat="1" ht="47.25">
      <c r="A18" s="199">
        <v>3</v>
      </c>
      <c r="B18" s="181" t="s">
        <v>120</v>
      </c>
      <c r="C18" s="19" t="s">
        <v>29</v>
      </c>
      <c r="D18" s="40">
        <v>240</v>
      </c>
      <c r="E18" s="40">
        <v>1301</v>
      </c>
      <c r="F18" s="40">
        <v>1220081030</v>
      </c>
      <c r="G18" s="40">
        <v>730</v>
      </c>
      <c r="H18" s="53">
        <v>3100</v>
      </c>
      <c r="I18" s="53">
        <v>20000</v>
      </c>
      <c r="J18" s="53">
        <v>20000</v>
      </c>
      <c r="K18" s="53">
        <f>SUM(H18:J18)</f>
        <v>43100</v>
      </c>
      <c r="L18" s="19" t="s">
        <v>39</v>
      </c>
    </row>
    <row r="19" spans="1:12" s="27" customFormat="1" ht="15.75">
      <c r="A19" s="199"/>
      <c r="B19" s="181"/>
      <c r="C19" s="134" t="s">
        <v>122</v>
      </c>
      <c r="D19" s="135" t="s">
        <v>42</v>
      </c>
      <c r="E19" s="135" t="s">
        <v>42</v>
      </c>
      <c r="F19" s="135" t="s">
        <v>42</v>
      </c>
      <c r="G19" s="135" t="s">
        <v>42</v>
      </c>
      <c r="H19" s="136">
        <f>H18</f>
        <v>3100</v>
      </c>
      <c r="I19" s="136">
        <f>I18</f>
        <v>20000</v>
      </c>
      <c r="J19" s="136">
        <f>J18</f>
        <v>20000</v>
      </c>
      <c r="K19" s="136">
        <f>K18</f>
        <v>43100</v>
      </c>
      <c r="L19" s="135" t="s">
        <v>42</v>
      </c>
    </row>
    <row r="20" spans="1:12" s="27" customFormat="1" ht="47.25">
      <c r="A20" s="199">
        <v>4</v>
      </c>
      <c r="B20" s="181" t="s">
        <v>121</v>
      </c>
      <c r="C20" s="19" t="s">
        <v>29</v>
      </c>
      <c r="D20" s="40" t="s">
        <v>100</v>
      </c>
      <c r="E20" s="40" t="s">
        <v>100</v>
      </c>
      <c r="F20" s="40" t="s">
        <v>100</v>
      </c>
      <c r="G20" s="40" t="s">
        <v>100</v>
      </c>
      <c r="H20" s="53">
        <v>0</v>
      </c>
      <c r="I20" s="53">
        <v>0</v>
      </c>
      <c r="J20" s="53">
        <v>0</v>
      </c>
      <c r="K20" s="53">
        <f>SUM(H20:J20)</f>
        <v>0</v>
      </c>
      <c r="L20" s="19" t="s">
        <v>112</v>
      </c>
    </row>
    <row r="21" spans="1:12" s="27" customFormat="1" ht="15.75">
      <c r="A21" s="199"/>
      <c r="B21" s="181"/>
      <c r="C21" s="134" t="s">
        <v>122</v>
      </c>
      <c r="D21" s="135" t="s">
        <v>42</v>
      </c>
      <c r="E21" s="135" t="s">
        <v>42</v>
      </c>
      <c r="F21" s="135" t="s">
        <v>42</v>
      </c>
      <c r="G21" s="135" t="s">
        <v>42</v>
      </c>
      <c r="H21" s="136">
        <f>H20</f>
        <v>0</v>
      </c>
      <c r="I21" s="136">
        <f>I20</f>
        <v>0</v>
      </c>
      <c r="J21" s="136">
        <f>J20</f>
        <v>0</v>
      </c>
      <c r="K21" s="136">
        <f>K20</f>
        <v>0</v>
      </c>
      <c r="L21" s="135" t="s">
        <v>42</v>
      </c>
    </row>
    <row r="22" spans="1:12" s="50" customFormat="1" ht="15.75">
      <c r="A22" s="64"/>
      <c r="B22" s="137" t="s">
        <v>117</v>
      </c>
      <c r="C22" s="64"/>
      <c r="D22" s="64"/>
      <c r="E22" s="64"/>
      <c r="F22" s="64"/>
      <c r="G22" s="64"/>
      <c r="H22" s="69">
        <f>H18</f>
        <v>3100</v>
      </c>
      <c r="I22" s="69">
        <f>I18</f>
        <v>20000</v>
      </c>
      <c r="J22" s="69">
        <f>J18</f>
        <v>20000</v>
      </c>
      <c r="K22" s="69">
        <f>K18</f>
        <v>43100</v>
      </c>
      <c r="L22" s="64"/>
    </row>
    <row r="23" s="27" customFormat="1" ht="15.75">
      <c r="A23" s="54"/>
    </row>
    <row r="24" s="27" customFormat="1" ht="15.75">
      <c r="A24" s="54"/>
    </row>
    <row r="26" spans="2:3" ht="15.75">
      <c r="B26" s="170"/>
      <c r="C26" s="170"/>
    </row>
  </sheetData>
  <sheetProtection/>
  <mergeCells count="22">
    <mergeCell ref="B26:C26"/>
    <mergeCell ref="A10:L10"/>
    <mergeCell ref="B15:B16"/>
    <mergeCell ref="A18:A19"/>
    <mergeCell ref="A20:A21"/>
    <mergeCell ref="A15:A16"/>
    <mergeCell ref="A8:A9"/>
    <mergeCell ref="A11:L11"/>
    <mergeCell ref="A14:L14"/>
    <mergeCell ref="A17:L17"/>
    <mergeCell ref="B18:B19"/>
    <mergeCell ref="B20:B21"/>
    <mergeCell ref="B12:B13"/>
    <mergeCell ref="A12:A13"/>
    <mergeCell ref="J1:M1"/>
    <mergeCell ref="J3:L3"/>
    <mergeCell ref="B6:L6"/>
    <mergeCell ref="L8:L9"/>
    <mergeCell ref="B8:B9"/>
    <mergeCell ref="C8:C9"/>
    <mergeCell ref="D8:G8"/>
    <mergeCell ref="H8:K8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view="pageBreakPreview" zoomScale="75" zoomScaleSheetLayoutView="75" zoomScalePageLayoutView="0" workbookViewId="0" topLeftCell="A1">
      <selection activeCell="E19" sqref="E19"/>
    </sheetView>
  </sheetViews>
  <sheetFormatPr defaultColWidth="9.00390625" defaultRowHeight="12.75"/>
  <cols>
    <col min="1" max="1" width="6.125" style="56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6:8" ht="70.5" customHeight="1">
      <c r="F1" s="150" t="s">
        <v>285</v>
      </c>
      <c r="G1" s="151"/>
      <c r="H1" s="151"/>
    </row>
    <row r="4" spans="1:8" ht="95.25" customHeight="1">
      <c r="A4" s="55"/>
      <c r="B4" s="1"/>
      <c r="C4" s="1"/>
      <c r="D4" s="1"/>
      <c r="F4" s="150" t="s">
        <v>128</v>
      </c>
      <c r="G4" s="151"/>
      <c r="H4" s="151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spans="1:8" ht="59.25" customHeight="1">
      <c r="A7" s="172" t="s">
        <v>145</v>
      </c>
      <c r="B7" s="172"/>
      <c r="C7" s="172"/>
      <c r="D7" s="172"/>
      <c r="E7" s="172"/>
      <c r="F7" s="172"/>
      <c r="G7" s="172"/>
      <c r="H7" s="172"/>
    </row>
    <row r="8" spans="1:8" ht="15.75">
      <c r="A8" s="47"/>
      <c r="B8" s="47"/>
      <c r="C8" s="47"/>
      <c r="D8" s="47"/>
      <c r="E8" s="47"/>
      <c r="F8" s="47"/>
      <c r="G8" s="47"/>
      <c r="H8" s="47"/>
    </row>
    <row r="9" spans="1:8" ht="15.75">
      <c r="A9" s="156" t="s">
        <v>19</v>
      </c>
      <c r="B9" s="156" t="s">
        <v>64</v>
      </c>
      <c r="C9" s="156" t="s">
        <v>12</v>
      </c>
      <c r="D9" s="156" t="s">
        <v>65</v>
      </c>
      <c r="E9" s="164" t="s">
        <v>110</v>
      </c>
      <c r="F9" s="165"/>
      <c r="G9" s="165"/>
      <c r="H9" s="166"/>
    </row>
    <row r="10" spans="1:8" ht="31.5" customHeight="1">
      <c r="A10" s="157"/>
      <c r="B10" s="157"/>
      <c r="C10" s="157"/>
      <c r="D10" s="157"/>
      <c r="E10" s="5">
        <v>2018</v>
      </c>
      <c r="F10" s="5">
        <v>2019</v>
      </c>
      <c r="G10" s="5">
        <v>2020</v>
      </c>
      <c r="H10" s="5">
        <v>2021</v>
      </c>
    </row>
    <row r="11" spans="1:8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36" customHeight="1">
      <c r="A12" s="201" t="s">
        <v>248</v>
      </c>
      <c r="B12" s="201"/>
      <c r="C12" s="201"/>
      <c r="D12" s="201"/>
      <c r="E12" s="201"/>
      <c r="F12" s="201"/>
      <c r="G12" s="201"/>
      <c r="H12" s="201"/>
    </row>
    <row r="13" spans="1:8" ht="33.75" customHeight="1">
      <c r="A13" s="167" t="s">
        <v>249</v>
      </c>
      <c r="B13" s="168"/>
      <c r="C13" s="168"/>
      <c r="D13" s="168"/>
      <c r="E13" s="168"/>
      <c r="F13" s="168"/>
      <c r="G13" s="168"/>
      <c r="H13" s="169"/>
    </row>
    <row r="14" spans="1:8" ht="47.25">
      <c r="A14" s="5">
        <v>1</v>
      </c>
      <c r="B14" s="5" t="s">
        <v>3</v>
      </c>
      <c r="C14" s="5" t="s">
        <v>8</v>
      </c>
      <c r="D14" s="5" t="s">
        <v>61</v>
      </c>
      <c r="E14" s="5">
        <v>87</v>
      </c>
      <c r="F14" s="5" t="s">
        <v>71</v>
      </c>
      <c r="G14" s="5" t="s">
        <v>66</v>
      </c>
      <c r="H14" s="5" t="s">
        <v>72</v>
      </c>
    </row>
    <row r="15" spans="1:8" ht="31.5">
      <c r="A15" s="5">
        <v>2</v>
      </c>
      <c r="B15" s="5" t="s">
        <v>62</v>
      </c>
      <c r="C15" s="5" t="s">
        <v>8</v>
      </c>
      <c r="D15" s="5" t="s">
        <v>63</v>
      </c>
      <c r="E15" s="5">
        <v>99.3</v>
      </c>
      <c r="F15" s="5" t="s">
        <v>67</v>
      </c>
      <c r="G15" s="5" t="s">
        <v>67</v>
      </c>
      <c r="H15" s="5" t="s">
        <v>67</v>
      </c>
    </row>
    <row r="16" spans="1:8" ht="15.75">
      <c r="A16" s="167" t="s">
        <v>250</v>
      </c>
      <c r="B16" s="168"/>
      <c r="C16" s="168"/>
      <c r="D16" s="168"/>
      <c r="E16" s="168"/>
      <c r="F16" s="168"/>
      <c r="G16" s="168"/>
      <c r="H16" s="169"/>
    </row>
    <row r="17" spans="1:8" s="26" customFormat="1" ht="63">
      <c r="A17" s="40">
        <v>3</v>
      </c>
      <c r="B17" s="38" t="s">
        <v>99</v>
      </c>
      <c r="C17" s="38" t="s">
        <v>97</v>
      </c>
      <c r="D17" s="38" t="s">
        <v>98</v>
      </c>
      <c r="E17" s="40">
        <v>1</v>
      </c>
      <c r="F17" s="40">
        <v>1</v>
      </c>
      <c r="G17" s="40">
        <v>1</v>
      </c>
      <c r="H17" s="40">
        <v>1</v>
      </c>
    </row>
    <row r="18" spans="1:8" ht="15.75">
      <c r="A18" s="37"/>
      <c r="B18" s="3"/>
      <c r="C18" s="3"/>
      <c r="D18" s="3"/>
      <c r="E18" s="3"/>
      <c r="F18" s="3"/>
      <c r="G18" s="3"/>
      <c r="H18" s="3"/>
    </row>
    <row r="19" spans="1:8" ht="68.25" customHeight="1">
      <c r="A19" s="150"/>
      <c r="B19" s="151"/>
      <c r="C19" s="3"/>
      <c r="D19" s="3"/>
      <c r="E19" s="3"/>
      <c r="F19" s="195"/>
      <c r="G19" s="195"/>
      <c r="H19" s="3"/>
    </row>
    <row r="20" spans="1:8" ht="15.75">
      <c r="A20" s="37"/>
      <c r="B20" s="3"/>
      <c r="C20" s="3"/>
      <c r="D20" s="3"/>
      <c r="E20" s="3"/>
      <c r="F20" s="3"/>
      <c r="G20" s="3"/>
      <c r="H20" s="3"/>
    </row>
    <row r="21" spans="1:8" ht="15.75">
      <c r="A21" s="37"/>
      <c r="B21" s="3"/>
      <c r="C21" s="3"/>
      <c r="D21" s="3"/>
      <c r="E21" s="3"/>
      <c r="F21" s="3"/>
      <c r="G21" s="3"/>
      <c r="H21" s="3"/>
    </row>
    <row r="22" spans="1:8" ht="15.75">
      <c r="A22" s="37"/>
      <c r="B22" s="3"/>
      <c r="C22" s="3"/>
      <c r="D22" s="3"/>
      <c r="E22" s="3"/>
      <c r="F22" s="3"/>
      <c r="G22" s="3"/>
      <c r="H22" s="3"/>
    </row>
    <row r="23" spans="1:8" ht="15.75">
      <c r="A23" s="37"/>
      <c r="B23" s="3"/>
      <c r="C23" s="3"/>
      <c r="D23" s="3"/>
      <c r="E23" s="3"/>
      <c r="F23" s="3"/>
      <c r="G23" s="3"/>
      <c r="H23" s="3"/>
    </row>
    <row r="24" ht="44.25" customHeight="1"/>
  </sheetData>
  <sheetProtection/>
  <mergeCells count="13">
    <mergeCell ref="B9:B10"/>
    <mergeCell ref="C9:C10"/>
    <mergeCell ref="D9:D10"/>
    <mergeCell ref="F1:H1"/>
    <mergeCell ref="A13:H13"/>
    <mergeCell ref="A16:H16"/>
    <mergeCell ref="E9:H9"/>
    <mergeCell ref="F4:H4"/>
    <mergeCell ref="A19:B19"/>
    <mergeCell ref="F19:G19"/>
    <mergeCell ref="A12:H12"/>
    <mergeCell ref="A7:H7"/>
    <mergeCell ref="A9:A10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3"/>
  <sheetViews>
    <sheetView view="pageBreakPreview" zoomScale="70" zoomScaleSheetLayoutView="70" zoomScalePageLayoutView="0" workbookViewId="0" topLeftCell="A1">
      <pane xSplit="7" ySplit="8" topLeftCell="H16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K1" sqref="K1:N1"/>
    </sheetView>
  </sheetViews>
  <sheetFormatPr defaultColWidth="9.00390625" defaultRowHeight="12.75"/>
  <cols>
    <col min="1" max="1" width="9.125" style="37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52.875" style="3" customWidth="1"/>
    <col min="13" max="13" width="6.75390625" style="3" customWidth="1"/>
    <col min="14" max="14" width="9.125" style="3" hidden="1" customWidth="1"/>
    <col min="15" max="16384" width="9.125" style="3" customWidth="1"/>
  </cols>
  <sheetData>
    <row r="1" spans="11:14" ht="65.25" customHeight="1">
      <c r="K1" s="190" t="s">
        <v>293</v>
      </c>
      <c r="L1" s="203"/>
      <c r="M1" s="203"/>
      <c r="N1" s="203"/>
    </row>
    <row r="2" spans="11:14" ht="65.25" customHeight="1">
      <c r="K2" s="44"/>
      <c r="L2" s="43"/>
      <c r="M2" s="43"/>
      <c r="N2" s="43"/>
    </row>
    <row r="3" spans="2:12" ht="84.75" customHeight="1">
      <c r="B3" s="7"/>
      <c r="C3" s="2"/>
      <c r="D3" s="2"/>
      <c r="E3" s="2"/>
      <c r="F3" s="2"/>
      <c r="G3" s="2"/>
      <c r="H3" s="2"/>
      <c r="I3" s="2"/>
      <c r="J3" s="2"/>
      <c r="K3" s="150" t="s">
        <v>146</v>
      </c>
      <c r="L3" s="151"/>
    </row>
    <row r="4" ht="15.75">
      <c r="B4" s="17"/>
    </row>
    <row r="5" spans="1:12" ht="46.5" customHeight="1">
      <c r="A5" s="191" t="s">
        <v>147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ht="15.75">
      <c r="B6" s="4"/>
    </row>
    <row r="7" spans="1:12" ht="33.75" customHeight="1">
      <c r="A7" s="199" t="s">
        <v>19</v>
      </c>
      <c r="B7" s="181" t="s">
        <v>69</v>
      </c>
      <c r="C7" s="181" t="s">
        <v>38</v>
      </c>
      <c r="D7" s="181" t="s">
        <v>24</v>
      </c>
      <c r="E7" s="181"/>
      <c r="F7" s="181"/>
      <c r="G7" s="181"/>
      <c r="H7" s="181" t="s">
        <v>111</v>
      </c>
      <c r="I7" s="181"/>
      <c r="J7" s="181"/>
      <c r="K7" s="181"/>
      <c r="L7" s="181" t="s">
        <v>25</v>
      </c>
    </row>
    <row r="8" spans="1:12" ht="94.5">
      <c r="A8" s="199"/>
      <c r="B8" s="181"/>
      <c r="C8" s="181"/>
      <c r="D8" s="19" t="s">
        <v>23</v>
      </c>
      <c r="E8" s="19" t="s">
        <v>26</v>
      </c>
      <c r="F8" s="19" t="s">
        <v>27</v>
      </c>
      <c r="G8" s="19" t="s">
        <v>28</v>
      </c>
      <c r="H8" s="19">
        <v>2019</v>
      </c>
      <c r="I8" s="19">
        <v>2020</v>
      </c>
      <c r="J8" s="19">
        <v>2021</v>
      </c>
      <c r="K8" s="19" t="s">
        <v>79</v>
      </c>
      <c r="L8" s="181"/>
    </row>
    <row r="9" spans="1:12" ht="15.75">
      <c r="A9" s="4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6" customHeight="1">
      <c r="A10" s="202" t="str">
        <f>'Пр.1 к 3ПП'!A12:H12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ht="40.5" customHeight="1">
      <c r="A11" s="202" t="str">
        <f>'Пр.1 к 3ПП'!A13:H13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</row>
    <row r="12" spans="1:12" ht="30" customHeight="1">
      <c r="A12" s="199">
        <v>1</v>
      </c>
      <c r="B12" s="208" t="s">
        <v>123</v>
      </c>
      <c r="C12" s="181" t="s">
        <v>29</v>
      </c>
      <c r="D12" s="199">
        <v>240</v>
      </c>
      <c r="E12" s="205" t="s">
        <v>68</v>
      </c>
      <c r="F12" s="209">
        <v>1230080460</v>
      </c>
      <c r="G12" s="40">
        <v>121</v>
      </c>
      <c r="H12" s="138">
        <v>15070.236</v>
      </c>
      <c r="I12" s="138">
        <v>2603.113</v>
      </c>
      <c r="J12" s="138">
        <v>2603.113</v>
      </c>
      <c r="K12" s="42">
        <f aca="true" t="shared" si="0" ref="K12:K17">H12+I12+J12</f>
        <v>20276.462000000003</v>
      </c>
      <c r="L12" s="181" t="s">
        <v>70</v>
      </c>
    </row>
    <row r="13" spans="1:12" ht="30" customHeight="1">
      <c r="A13" s="199"/>
      <c r="B13" s="208"/>
      <c r="C13" s="181"/>
      <c r="D13" s="199"/>
      <c r="E13" s="205"/>
      <c r="F13" s="209"/>
      <c r="G13" s="40">
        <v>122</v>
      </c>
      <c r="H13" s="138">
        <v>1636.45</v>
      </c>
      <c r="I13" s="138">
        <v>1852.441</v>
      </c>
      <c r="J13" s="138">
        <v>1852.441</v>
      </c>
      <c r="K13" s="42">
        <f t="shared" si="0"/>
        <v>5341.332</v>
      </c>
      <c r="L13" s="181"/>
    </row>
    <row r="14" spans="1:12" ht="30" customHeight="1">
      <c r="A14" s="199"/>
      <c r="B14" s="208"/>
      <c r="C14" s="181"/>
      <c r="D14" s="199"/>
      <c r="E14" s="205"/>
      <c r="F14" s="209"/>
      <c r="G14" s="40">
        <v>129</v>
      </c>
      <c r="H14" s="138">
        <v>4551.208</v>
      </c>
      <c r="I14" s="138">
        <v>3806.14</v>
      </c>
      <c r="J14" s="138">
        <v>3806.14</v>
      </c>
      <c r="K14" s="42">
        <f t="shared" si="0"/>
        <v>12163.488</v>
      </c>
      <c r="L14" s="181"/>
    </row>
    <row r="15" spans="1:12" ht="30" customHeight="1">
      <c r="A15" s="199"/>
      <c r="B15" s="208"/>
      <c r="C15" s="181"/>
      <c r="D15" s="199"/>
      <c r="E15" s="205"/>
      <c r="F15" s="209"/>
      <c r="G15" s="40">
        <v>244</v>
      </c>
      <c r="H15" s="138">
        <v>3563.689</v>
      </c>
      <c r="I15" s="138">
        <v>1742.689</v>
      </c>
      <c r="J15" s="138">
        <v>1742.689</v>
      </c>
      <c r="K15" s="42">
        <f t="shared" si="0"/>
        <v>7049.067</v>
      </c>
      <c r="L15" s="181"/>
    </row>
    <row r="16" spans="1:12" ht="30" customHeight="1">
      <c r="A16" s="199"/>
      <c r="B16" s="208"/>
      <c r="C16" s="181"/>
      <c r="D16" s="199"/>
      <c r="E16" s="205"/>
      <c r="F16" s="209"/>
      <c r="G16" s="40">
        <v>852</v>
      </c>
      <c r="H16" s="138">
        <v>2.8</v>
      </c>
      <c r="I16" s="138">
        <v>15</v>
      </c>
      <c r="J16" s="138">
        <v>15</v>
      </c>
      <c r="K16" s="42">
        <f t="shared" si="0"/>
        <v>32.8</v>
      </c>
      <c r="L16" s="181"/>
    </row>
    <row r="17" spans="1:12" ht="30" customHeight="1">
      <c r="A17" s="199"/>
      <c r="B17" s="208"/>
      <c r="C17" s="204"/>
      <c r="D17" s="204"/>
      <c r="E17" s="204"/>
      <c r="F17" s="210"/>
      <c r="G17" s="139">
        <v>853</v>
      </c>
      <c r="H17" s="138">
        <v>0</v>
      </c>
      <c r="I17" s="138">
        <v>15</v>
      </c>
      <c r="J17" s="138">
        <v>15</v>
      </c>
      <c r="K17" s="42">
        <f t="shared" si="0"/>
        <v>30</v>
      </c>
      <c r="L17" s="181"/>
    </row>
    <row r="18" spans="1:12" ht="31.5">
      <c r="A18" s="199"/>
      <c r="B18" s="208"/>
      <c r="C18" s="134" t="s">
        <v>122</v>
      </c>
      <c r="D18" s="135" t="s">
        <v>42</v>
      </c>
      <c r="E18" s="135" t="s">
        <v>42</v>
      </c>
      <c r="F18" s="135" t="s">
        <v>42</v>
      </c>
      <c r="G18" s="135" t="s">
        <v>42</v>
      </c>
      <c r="H18" s="136">
        <f>SUM(H12:H17)</f>
        <v>24824.382999999998</v>
      </c>
      <c r="I18" s="136">
        <f>SUM(I12:I17)</f>
        <v>10034.383</v>
      </c>
      <c r="J18" s="136">
        <f>SUM(J12:J17)</f>
        <v>10034.383</v>
      </c>
      <c r="K18" s="136">
        <f>SUM(K12:K17)</f>
        <v>44893.149000000005</v>
      </c>
      <c r="L18" s="135" t="s">
        <v>42</v>
      </c>
    </row>
    <row r="19" spans="1:12" ht="15.75">
      <c r="A19" s="207" t="str">
        <f>'Пр.1 к 3ПП'!A16:H16</f>
        <v>Задача подпрограммы: обеспечить доступ для граждан к информации о районном бюджете и бюджетном процессе.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108.75" customHeight="1">
      <c r="A20" s="199">
        <v>2</v>
      </c>
      <c r="B20" s="206" t="s">
        <v>99</v>
      </c>
      <c r="C20" s="38" t="s">
        <v>29</v>
      </c>
      <c r="D20" s="40">
        <v>240</v>
      </c>
      <c r="E20" s="40" t="s">
        <v>100</v>
      </c>
      <c r="F20" s="140" t="s">
        <v>100</v>
      </c>
      <c r="G20" s="40" t="s">
        <v>100</v>
      </c>
      <c r="H20" s="53">
        <v>0</v>
      </c>
      <c r="I20" s="53">
        <v>0</v>
      </c>
      <c r="J20" s="53">
        <v>0</v>
      </c>
      <c r="K20" s="53">
        <f>SUM(H20:J20)</f>
        <v>0</v>
      </c>
      <c r="L20" s="38" t="s">
        <v>101</v>
      </c>
    </row>
    <row r="21" spans="1:12" ht="31.5">
      <c r="A21" s="199"/>
      <c r="B21" s="206"/>
      <c r="C21" s="134" t="s">
        <v>122</v>
      </c>
      <c r="D21" s="135" t="s">
        <v>42</v>
      </c>
      <c r="E21" s="135" t="s">
        <v>42</v>
      </c>
      <c r="F21" s="135" t="s">
        <v>42</v>
      </c>
      <c r="G21" s="135" t="s">
        <v>42</v>
      </c>
      <c r="H21" s="136">
        <f>H20</f>
        <v>0</v>
      </c>
      <c r="I21" s="136">
        <f>I20</f>
        <v>0</v>
      </c>
      <c r="J21" s="136">
        <f>J20</f>
        <v>0</v>
      </c>
      <c r="K21" s="136">
        <f>K20</f>
        <v>0</v>
      </c>
      <c r="L21" s="135" t="s">
        <v>42</v>
      </c>
    </row>
    <row r="22" spans="1:12" ht="15.75">
      <c r="A22" s="64"/>
      <c r="B22" s="137" t="s">
        <v>117</v>
      </c>
      <c r="C22" s="64"/>
      <c r="D22" s="64"/>
      <c r="E22" s="64"/>
      <c r="F22" s="64"/>
      <c r="G22" s="64"/>
      <c r="H22" s="69">
        <f>H18</f>
        <v>24824.382999999998</v>
      </c>
      <c r="I22" s="69">
        <f>I18</f>
        <v>10034.383</v>
      </c>
      <c r="J22" s="69">
        <f>J18</f>
        <v>10034.383</v>
      </c>
      <c r="K22" s="69">
        <f>K18</f>
        <v>44893.149000000005</v>
      </c>
      <c r="L22" s="64"/>
    </row>
    <row r="23" spans="1:12" ht="15.75">
      <c r="A23" s="54"/>
      <c r="B23" s="27"/>
      <c r="C23" s="27"/>
      <c r="D23" s="27"/>
      <c r="E23" s="27"/>
      <c r="F23" s="27"/>
      <c r="G23" s="27"/>
      <c r="H23" s="141"/>
      <c r="I23" s="141"/>
      <c r="J23" s="141"/>
      <c r="K23" s="141"/>
      <c r="L23" s="27"/>
    </row>
  </sheetData>
  <sheetProtection/>
  <mergeCells count="21">
    <mergeCell ref="F12:F17"/>
    <mergeCell ref="B7:B8"/>
    <mergeCell ref="C7:C8"/>
    <mergeCell ref="A5:L5"/>
    <mergeCell ref="B20:B21"/>
    <mergeCell ref="A20:A21"/>
    <mergeCell ref="A19:L19"/>
    <mergeCell ref="L12:L17"/>
    <mergeCell ref="A11:L11"/>
    <mergeCell ref="B12:B18"/>
    <mergeCell ref="A12:A18"/>
    <mergeCell ref="A10:L10"/>
    <mergeCell ref="H7:K7"/>
    <mergeCell ref="D7:G7"/>
    <mergeCell ref="L7:L8"/>
    <mergeCell ref="K1:N1"/>
    <mergeCell ref="C12:C17"/>
    <mergeCell ref="D12:D17"/>
    <mergeCell ref="E12:E17"/>
    <mergeCell ref="A7:A8"/>
    <mergeCell ref="K3:L3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  <rowBreaks count="1" manualBreakCount="1">
    <brk id="1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2"/>
  <sheetViews>
    <sheetView view="pageBreakPreview" zoomScale="60" zoomScalePageLayoutView="0" workbookViewId="0" topLeftCell="A1">
      <selection activeCell="I1" sqref="I1:L1"/>
    </sheetView>
  </sheetViews>
  <sheetFormatPr defaultColWidth="9.00390625" defaultRowHeight="12.75" outlineLevelRow="1"/>
  <cols>
    <col min="1" max="1" width="5.375" style="80" customWidth="1"/>
    <col min="2" max="2" width="49.75390625" style="28" customWidth="1"/>
    <col min="3" max="3" width="12.00390625" style="80" customWidth="1"/>
    <col min="4" max="4" width="17.00390625" style="28" customWidth="1"/>
    <col min="5" max="5" width="12.375" style="28" customWidth="1"/>
    <col min="6" max="6" width="16.25390625" style="28" customWidth="1"/>
    <col min="7" max="8" width="12.375" style="28" customWidth="1"/>
    <col min="9" max="16384" width="9.125" style="28" customWidth="1"/>
  </cols>
  <sheetData>
    <row r="1" spans="5:8" ht="85.5" customHeight="1">
      <c r="E1" s="214" t="s">
        <v>286</v>
      </c>
      <c r="F1" s="214"/>
      <c r="G1" s="214"/>
      <c r="H1" s="214"/>
    </row>
    <row r="4" spans="5:8" ht="91.5" customHeight="1">
      <c r="E4" s="214" t="s">
        <v>204</v>
      </c>
      <c r="F4" s="214"/>
      <c r="G4" s="214"/>
      <c r="H4" s="214"/>
    </row>
    <row r="5" ht="18.75">
      <c r="A5" s="46"/>
    </row>
    <row r="6" ht="18.75">
      <c r="A6" s="46"/>
    </row>
    <row r="7" spans="1:8" ht="18.75">
      <c r="A7" s="215" t="s">
        <v>153</v>
      </c>
      <c r="B7" s="215"/>
      <c r="C7" s="215"/>
      <c r="D7" s="215"/>
      <c r="E7" s="215"/>
      <c r="F7" s="215"/>
      <c r="G7" s="215"/>
      <c r="H7" s="215"/>
    </row>
    <row r="8" spans="1:8" ht="18.75">
      <c r="A8" s="216" t="s">
        <v>154</v>
      </c>
      <c r="B8" s="215"/>
      <c r="C8" s="215"/>
      <c r="D8" s="215"/>
      <c r="E8" s="215"/>
      <c r="F8" s="215"/>
      <c r="G8" s="215"/>
      <c r="H8" s="215"/>
    </row>
    <row r="9" spans="1:8" ht="18.75">
      <c r="A9" s="216" t="s">
        <v>203</v>
      </c>
      <c r="B9" s="215"/>
      <c r="C9" s="215"/>
      <c r="D9" s="215"/>
      <c r="E9" s="215"/>
      <c r="F9" s="215"/>
      <c r="G9" s="215"/>
      <c r="H9" s="215"/>
    </row>
    <row r="10" ht="13.5" customHeight="1">
      <c r="A10" s="46"/>
    </row>
    <row r="11" spans="1:8" ht="15.75">
      <c r="A11" s="211" t="s">
        <v>19</v>
      </c>
      <c r="B11" s="211" t="s">
        <v>155</v>
      </c>
      <c r="C11" s="211" t="s">
        <v>12</v>
      </c>
      <c r="D11" s="211" t="s">
        <v>13</v>
      </c>
      <c r="E11" s="211" t="s">
        <v>110</v>
      </c>
      <c r="F11" s="211"/>
      <c r="G11" s="211"/>
      <c r="H11" s="211"/>
    </row>
    <row r="12" spans="1:8" ht="15.75">
      <c r="A12" s="211"/>
      <c r="B12" s="211"/>
      <c r="C12" s="211"/>
      <c r="D12" s="211"/>
      <c r="E12" s="30" t="s">
        <v>156</v>
      </c>
      <c r="F12" s="30" t="s">
        <v>157</v>
      </c>
      <c r="G12" s="30" t="s">
        <v>158</v>
      </c>
      <c r="H12" s="30" t="s">
        <v>159</v>
      </c>
    </row>
    <row r="13" spans="1:8" ht="15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</row>
    <row r="14" spans="1:8" ht="15.75">
      <c r="A14" s="212" t="s">
        <v>251</v>
      </c>
      <c r="B14" s="212"/>
      <c r="C14" s="212"/>
      <c r="D14" s="212"/>
      <c r="E14" s="212"/>
      <c r="F14" s="212"/>
      <c r="G14" s="212"/>
      <c r="H14" s="212"/>
    </row>
    <row r="15" spans="1:8" ht="15.75">
      <c r="A15" s="213" t="s">
        <v>252</v>
      </c>
      <c r="B15" s="213"/>
      <c r="C15" s="213"/>
      <c r="D15" s="213"/>
      <c r="E15" s="213"/>
      <c r="F15" s="213"/>
      <c r="G15" s="213"/>
      <c r="H15" s="213"/>
    </row>
    <row r="16" spans="1:8" ht="63">
      <c r="A16" s="81" t="s">
        <v>160</v>
      </c>
      <c r="B16" s="82" t="s">
        <v>161</v>
      </c>
      <c r="C16" s="81" t="s">
        <v>16</v>
      </c>
      <c r="D16" s="81" t="s">
        <v>162</v>
      </c>
      <c r="E16" s="117">
        <f>96367759.49/E17/1000</f>
        <v>6.089589857187994</v>
      </c>
      <c r="F16" s="30" t="str">
        <f>CONCATENATE("не более ",F19)</f>
        <v>не более 7,2</v>
      </c>
      <c r="G16" s="30" t="str">
        <f>CONCATENATE("не более ",G19)</f>
        <v>не более 7,1</v>
      </c>
      <c r="H16" s="30" t="str">
        <f>CONCATENATE("не более ",H19)</f>
        <v>не более 7,1</v>
      </c>
    </row>
    <row r="17" spans="1:8" ht="18.75" outlineLevel="1">
      <c r="A17" s="46"/>
      <c r="B17" s="28" t="s">
        <v>163</v>
      </c>
      <c r="E17" s="28">
        <v>15825</v>
      </c>
      <c r="F17" s="28">
        <v>15539</v>
      </c>
      <c r="G17" s="28">
        <v>15265</v>
      </c>
      <c r="H17" s="28">
        <v>15003</v>
      </c>
    </row>
    <row r="18" spans="1:8" ht="18.75" outlineLevel="1">
      <c r="A18" s="46"/>
      <c r="B18" s="28" t="s">
        <v>164</v>
      </c>
      <c r="E18" s="28">
        <f>SUM(E22:E27)</f>
        <v>95326.308</v>
      </c>
      <c r="F18" s="83">
        <f>'пр 2 к 4 пп'!H51</f>
        <v>111999.42022</v>
      </c>
      <c r="G18" s="83">
        <f>'пр 2 к 4 пп'!I51</f>
        <v>108053.217</v>
      </c>
      <c r="H18" s="83">
        <f>'пр 2 к 4 пп'!J51</f>
        <v>107064.917</v>
      </c>
    </row>
    <row r="19" spans="1:8" ht="18.75" outlineLevel="1">
      <c r="A19" s="46"/>
      <c r="E19" s="84">
        <f>ROUND(E18/E17,1)</f>
        <v>6</v>
      </c>
      <c r="F19" s="84">
        <f>ROUND(F18/F17,1)</f>
        <v>7.2</v>
      </c>
      <c r="G19" s="84">
        <f>ROUND(G18/G17,1)</f>
        <v>7.1</v>
      </c>
      <c r="H19" s="84">
        <f>ROUND(H18/H17,1)</f>
        <v>7.1</v>
      </c>
    </row>
    <row r="20" ht="18.75">
      <c r="A20" s="46"/>
    </row>
    <row r="21" ht="15.75" outlineLevel="1">
      <c r="D21" s="28" t="s">
        <v>165</v>
      </c>
    </row>
    <row r="22" spans="4:6" ht="15.75" outlineLevel="1">
      <c r="D22" s="116" t="s">
        <v>166</v>
      </c>
      <c r="E22" s="116">
        <v>2076.435</v>
      </c>
      <c r="F22" s="116">
        <v>2076.435</v>
      </c>
    </row>
    <row r="23" spans="4:6" ht="15.75" outlineLevel="1">
      <c r="D23" s="116" t="s">
        <v>167</v>
      </c>
      <c r="E23" s="116">
        <v>90344.873</v>
      </c>
      <c r="F23" s="28">
        <v>61291</v>
      </c>
    </row>
    <row r="24" spans="4:6" ht="15.75" outlineLevel="1">
      <c r="D24" s="116" t="s">
        <v>168</v>
      </c>
      <c r="E24" s="116">
        <v>1440.5</v>
      </c>
      <c r="F24" s="28">
        <v>1300.812</v>
      </c>
    </row>
    <row r="25" spans="4:6" ht="15.75" outlineLevel="1">
      <c r="D25" s="116" t="s">
        <v>169</v>
      </c>
      <c r="E25" s="116">
        <v>6.8</v>
      </c>
      <c r="F25" s="116">
        <v>6.8</v>
      </c>
    </row>
    <row r="26" spans="4:6" ht="15.75" outlineLevel="1">
      <c r="D26" s="116" t="s">
        <v>170</v>
      </c>
      <c r="E26" s="116">
        <v>726.5</v>
      </c>
      <c r="F26" s="28">
        <v>650.406</v>
      </c>
    </row>
    <row r="27" spans="4:6" ht="15.75" outlineLevel="1">
      <c r="D27" s="116" t="s">
        <v>171</v>
      </c>
      <c r="E27" s="116">
        <v>731.2</v>
      </c>
      <c r="F27" s="28">
        <v>650.4</v>
      </c>
    </row>
    <row r="28" ht="15.75" outlineLevel="1"/>
    <row r="32" spans="5:6" ht="15.75">
      <c r="E32" s="116">
        <v>15815</v>
      </c>
      <c r="F32" s="116">
        <v>15815</v>
      </c>
    </row>
    <row r="33" spans="5:6" ht="15.75">
      <c r="E33" s="28">
        <f>SUM(E37:E42)</f>
        <v>95326.308</v>
      </c>
      <c r="F33" s="28">
        <f>SUM(F37:F42)</f>
        <v>65975.853</v>
      </c>
    </row>
    <row r="34" spans="5:6" ht="15.75">
      <c r="E34" s="84">
        <f>ROUND(E33/E32,1)</f>
        <v>6</v>
      </c>
      <c r="F34" s="84">
        <f>ROUND(F33/F32,1)</f>
        <v>4.2</v>
      </c>
    </row>
    <row r="36" ht="15.75">
      <c r="D36" s="28" t="s">
        <v>165</v>
      </c>
    </row>
    <row r="37" spans="4:6" ht="15.75">
      <c r="D37" s="28" t="s">
        <v>166</v>
      </c>
      <c r="E37" s="28">
        <v>2076.435</v>
      </c>
      <c r="F37" s="116">
        <v>2076.435</v>
      </c>
    </row>
    <row r="38" spans="4:6" ht="15.75">
      <c r="D38" s="28" t="s">
        <v>167</v>
      </c>
      <c r="E38" s="28">
        <v>90344.873</v>
      </c>
      <c r="F38" s="28">
        <v>61291</v>
      </c>
    </row>
    <row r="39" spans="4:6" ht="15.75">
      <c r="D39" s="28" t="s">
        <v>168</v>
      </c>
      <c r="E39" s="28">
        <v>1440.5</v>
      </c>
      <c r="F39" s="28">
        <v>1300.812</v>
      </c>
    </row>
    <row r="40" spans="4:6" ht="15.75">
      <c r="D40" s="28" t="s">
        <v>169</v>
      </c>
      <c r="E40" s="28">
        <v>6.8</v>
      </c>
      <c r="F40" s="116">
        <v>6.8</v>
      </c>
    </row>
    <row r="41" spans="4:6" ht="15.75">
      <c r="D41" s="28" t="s">
        <v>170</v>
      </c>
      <c r="E41" s="28">
        <v>726.5</v>
      </c>
      <c r="F41" s="28">
        <v>650.406</v>
      </c>
    </row>
    <row r="42" spans="4:6" ht="15.75">
      <c r="D42" s="28" t="s">
        <v>171</v>
      </c>
      <c r="E42" s="28">
        <v>731.2</v>
      </c>
      <c r="F42" s="28">
        <v>650.4</v>
      </c>
    </row>
  </sheetData>
  <sheetProtection/>
  <mergeCells count="12">
    <mergeCell ref="B11:B12"/>
    <mergeCell ref="C11:C12"/>
    <mergeCell ref="D11:D12"/>
    <mergeCell ref="E11:H11"/>
    <mergeCell ref="A14:H14"/>
    <mergeCell ref="A15:H15"/>
    <mergeCell ref="E1:H1"/>
    <mergeCell ref="E4:H4"/>
    <mergeCell ref="A7:H7"/>
    <mergeCell ref="A8:H8"/>
    <mergeCell ref="A9:H9"/>
    <mergeCell ref="A11:A12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3"/>
  <sheetViews>
    <sheetView view="pageBreakPreview" zoomScale="55" zoomScaleNormal="55" zoomScaleSheetLayoutView="55" zoomScalePageLayoutView="0" workbookViewId="0" topLeftCell="A1">
      <selection activeCell="K1" sqref="K1:N1"/>
    </sheetView>
  </sheetViews>
  <sheetFormatPr defaultColWidth="9.00390625" defaultRowHeight="12.75"/>
  <cols>
    <col min="1" max="1" width="4.25390625" style="85" customWidth="1"/>
    <col min="2" max="2" width="48.00390625" style="86" customWidth="1"/>
    <col min="3" max="3" width="24.625" style="86" customWidth="1"/>
    <col min="4" max="4" width="8.375" style="85" customWidth="1"/>
    <col min="5" max="5" width="8.375" style="86" customWidth="1"/>
    <col min="6" max="6" width="20.25390625" style="86" customWidth="1"/>
    <col min="7" max="7" width="6.625" style="86" customWidth="1"/>
    <col min="8" max="8" width="22.375" style="86" customWidth="1"/>
    <col min="9" max="9" width="24.25390625" style="86" customWidth="1"/>
    <col min="10" max="10" width="26.625" style="86" customWidth="1"/>
    <col min="11" max="11" width="22.875" style="86" customWidth="1"/>
    <col min="12" max="12" width="32.375" style="86" customWidth="1"/>
    <col min="13" max="13" width="5.25390625" style="86" customWidth="1"/>
    <col min="14" max="16384" width="9.125" style="86" customWidth="1"/>
  </cols>
  <sheetData>
    <row r="1" spans="11:14" ht="80.25" customHeight="1">
      <c r="K1" s="190" t="s">
        <v>294</v>
      </c>
      <c r="L1" s="203"/>
      <c r="M1" s="203"/>
      <c r="N1" s="203"/>
    </row>
    <row r="4" spans="11:12" ht="121.5" customHeight="1">
      <c r="K4" s="227" t="s">
        <v>172</v>
      </c>
      <c r="L4" s="227"/>
    </row>
    <row r="6" spans="1:12" ht="18.75">
      <c r="A6" s="228" t="s">
        <v>153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18.75">
      <c r="A7" s="228" t="s">
        <v>173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9" spans="1:12" ht="27.75" customHeight="1">
      <c r="A9" s="217" t="s">
        <v>19</v>
      </c>
      <c r="B9" s="217" t="s">
        <v>174</v>
      </c>
      <c r="C9" s="217" t="s">
        <v>175</v>
      </c>
      <c r="D9" s="217" t="s">
        <v>24</v>
      </c>
      <c r="E9" s="217"/>
      <c r="F9" s="217"/>
      <c r="G9" s="217"/>
      <c r="H9" s="217" t="s">
        <v>176</v>
      </c>
      <c r="I9" s="217"/>
      <c r="J9" s="217"/>
      <c r="K9" s="217"/>
      <c r="L9" s="217" t="s">
        <v>177</v>
      </c>
    </row>
    <row r="10" spans="1:12" ht="154.5" customHeight="1">
      <c r="A10" s="217"/>
      <c r="B10" s="217"/>
      <c r="C10" s="217"/>
      <c r="D10" s="81" t="s">
        <v>23</v>
      </c>
      <c r="E10" s="81" t="s">
        <v>26</v>
      </c>
      <c r="F10" s="81" t="s">
        <v>27</v>
      </c>
      <c r="G10" s="81" t="s">
        <v>28</v>
      </c>
      <c r="H10" s="81">
        <v>2019</v>
      </c>
      <c r="I10" s="81">
        <v>2020</v>
      </c>
      <c r="J10" s="81">
        <v>2021</v>
      </c>
      <c r="K10" s="81" t="s">
        <v>79</v>
      </c>
      <c r="L10" s="217"/>
    </row>
    <row r="11" spans="1:12" ht="18.7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</row>
    <row r="12" spans="1:12" s="87" customFormat="1" ht="18.75">
      <c r="A12" s="226" t="str">
        <f>'пр 1 к 4 ПП'!A14:H14</f>
        <v>Цель: высокая эффективности деятельности администрации.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3" spans="1:12" s="87" customFormat="1" ht="18.75">
      <c r="A13" s="226" t="s">
        <v>253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27" customHeight="1">
      <c r="A14" s="220">
        <v>1</v>
      </c>
      <c r="B14" s="220" t="s">
        <v>279</v>
      </c>
      <c r="C14" s="229" t="s">
        <v>141</v>
      </c>
      <c r="D14" s="220">
        <v>241</v>
      </c>
      <c r="E14" s="224" t="s">
        <v>178</v>
      </c>
      <c r="F14" s="224" t="s">
        <v>262</v>
      </c>
      <c r="G14" s="81">
        <v>121</v>
      </c>
      <c r="H14" s="143">
        <v>2085.638</v>
      </c>
      <c r="I14" s="143">
        <v>1695.638</v>
      </c>
      <c r="J14" s="143">
        <v>1695.638</v>
      </c>
      <c r="K14" s="143">
        <f>H14+I14+J14</f>
        <v>5476.914</v>
      </c>
      <c r="L14" s="217" t="s">
        <v>238</v>
      </c>
    </row>
    <row r="15" spans="1:12" ht="27" customHeight="1">
      <c r="A15" s="221"/>
      <c r="B15" s="221"/>
      <c r="C15" s="230"/>
      <c r="D15" s="221"/>
      <c r="E15" s="224"/>
      <c r="F15" s="224"/>
      <c r="G15" s="81">
        <v>122</v>
      </c>
      <c r="H15" s="143">
        <v>132.847</v>
      </c>
      <c r="I15" s="143">
        <v>160</v>
      </c>
      <c r="J15" s="143">
        <v>160</v>
      </c>
      <c r="K15" s="143">
        <f aca="true" t="shared" si="0" ref="K15:K26">H15+I15+J15</f>
        <v>452.847</v>
      </c>
      <c r="L15" s="217"/>
    </row>
    <row r="16" spans="1:12" ht="27" customHeight="1">
      <c r="A16" s="221"/>
      <c r="B16" s="221"/>
      <c r="C16" s="231"/>
      <c r="D16" s="225"/>
      <c r="E16" s="224"/>
      <c r="F16" s="224"/>
      <c r="G16" s="81">
        <v>129</v>
      </c>
      <c r="H16" s="143">
        <v>446.083</v>
      </c>
      <c r="I16" s="143">
        <v>512.083</v>
      </c>
      <c r="J16" s="143">
        <v>512.083</v>
      </c>
      <c r="K16" s="143">
        <f t="shared" si="0"/>
        <v>1470.2489999999998</v>
      </c>
      <c r="L16" s="217"/>
    </row>
    <row r="17" spans="1:12" ht="33.75" customHeight="1">
      <c r="A17" s="225"/>
      <c r="B17" s="225"/>
      <c r="C17" s="134" t="s">
        <v>116</v>
      </c>
      <c r="D17" s="135" t="s">
        <v>42</v>
      </c>
      <c r="E17" s="135" t="s">
        <v>42</v>
      </c>
      <c r="F17" s="135" t="s">
        <v>42</v>
      </c>
      <c r="G17" s="118" t="s">
        <v>42</v>
      </c>
      <c r="H17" s="144">
        <f>SUM(H14:H16)</f>
        <v>2664.568</v>
      </c>
      <c r="I17" s="144">
        <f>SUM(I14:I16)</f>
        <v>2367.721</v>
      </c>
      <c r="J17" s="144">
        <f>SUM(J14:J16)</f>
        <v>2367.721</v>
      </c>
      <c r="K17" s="144">
        <f t="shared" si="0"/>
        <v>7400.01</v>
      </c>
      <c r="L17" s="217"/>
    </row>
    <row r="18" spans="1:12" ht="27" customHeight="1">
      <c r="A18" s="220">
        <v>2</v>
      </c>
      <c r="B18" s="220" t="s">
        <v>123</v>
      </c>
      <c r="C18" s="229" t="s">
        <v>141</v>
      </c>
      <c r="D18" s="220">
        <v>241</v>
      </c>
      <c r="E18" s="218" t="s">
        <v>179</v>
      </c>
      <c r="F18" s="218" t="s">
        <v>263</v>
      </c>
      <c r="G18" s="81" t="s">
        <v>180</v>
      </c>
      <c r="H18" s="143">
        <v>52961</v>
      </c>
      <c r="I18" s="143">
        <v>47961</v>
      </c>
      <c r="J18" s="143">
        <v>47961</v>
      </c>
      <c r="K18" s="143">
        <f t="shared" si="0"/>
        <v>148883</v>
      </c>
      <c r="L18" s="217"/>
    </row>
    <row r="19" spans="1:12" ht="27" customHeight="1">
      <c r="A19" s="221"/>
      <c r="B19" s="221"/>
      <c r="C19" s="230"/>
      <c r="D19" s="221"/>
      <c r="E19" s="219"/>
      <c r="F19" s="219"/>
      <c r="G19" s="81" t="s">
        <v>181</v>
      </c>
      <c r="H19" s="143">
        <v>9637.11222</v>
      </c>
      <c r="I19" s="143">
        <v>6971.62</v>
      </c>
      <c r="J19" s="143">
        <v>6971.62</v>
      </c>
      <c r="K19" s="143">
        <f t="shared" si="0"/>
        <v>23580.35222</v>
      </c>
      <c r="L19" s="217"/>
    </row>
    <row r="20" spans="1:12" ht="27" customHeight="1">
      <c r="A20" s="221"/>
      <c r="B20" s="221"/>
      <c r="C20" s="230"/>
      <c r="D20" s="221"/>
      <c r="E20" s="219"/>
      <c r="F20" s="219"/>
      <c r="G20" s="81" t="s">
        <v>182</v>
      </c>
      <c r="H20" s="143">
        <v>14681.061</v>
      </c>
      <c r="I20" s="143">
        <v>14481.061</v>
      </c>
      <c r="J20" s="143">
        <v>14481.061</v>
      </c>
      <c r="K20" s="143">
        <f t="shared" si="0"/>
        <v>43643.183</v>
      </c>
      <c r="L20" s="217"/>
    </row>
    <row r="21" spans="1:12" ht="27" customHeight="1">
      <c r="A21" s="221"/>
      <c r="B21" s="221"/>
      <c r="C21" s="230"/>
      <c r="D21" s="221"/>
      <c r="E21" s="219"/>
      <c r="F21" s="219"/>
      <c r="G21" s="81" t="s">
        <v>183</v>
      </c>
      <c r="H21" s="143">
        <v>27798.168</v>
      </c>
      <c r="I21" s="143">
        <v>31295.015</v>
      </c>
      <c r="J21" s="143">
        <v>31295.015</v>
      </c>
      <c r="K21" s="143">
        <f t="shared" si="0"/>
        <v>90388.198</v>
      </c>
      <c r="L21" s="217"/>
    </row>
    <row r="22" spans="1:12" ht="27" customHeight="1">
      <c r="A22" s="221"/>
      <c r="B22" s="221"/>
      <c r="C22" s="230"/>
      <c r="D22" s="221"/>
      <c r="E22" s="219"/>
      <c r="F22" s="219"/>
      <c r="G22" s="81" t="s">
        <v>184</v>
      </c>
      <c r="H22" s="143">
        <v>30</v>
      </c>
      <c r="I22" s="143">
        <v>30</v>
      </c>
      <c r="J22" s="143">
        <v>30</v>
      </c>
      <c r="K22" s="143">
        <f t="shared" si="0"/>
        <v>90</v>
      </c>
      <c r="L22" s="217"/>
    </row>
    <row r="23" spans="1:12" ht="27" customHeight="1">
      <c r="A23" s="221"/>
      <c r="B23" s="221"/>
      <c r="C23" s="230"/>
      <c r="D23" s="221"/>
      <c r="E23" s="219"/>
      <c r="F23" s="219"/>
      <c r="G23" s="81" t="s">
        <v>185</v>
      </c>
      <c r="H23" s="143">
        <v>50</v>
      </c>
      <c r="I23" s="143">
        <v>50</v>
      </c>
      <c r="J23" s="143">
        <v>50</v>
      </c>
      <c r="K23" s="143">
        <f t="shared" si="0"/>
        <v>150</v>
      </c>
      <c r="L23" s="217"/>
    </row>
    <row r="24" spans="1:12" ht="27" customHeight="1">
      <c r="A24" s="221"/>
      <c r="B24" s="221"/>
      <c r="C24" s="231"/>
      <c r="D24" s="225"/>
      <c r="E24" s="219"/>
      <c r="F24" s="219"/>
      <c r="G24" s="81" t="s">
        <v>186</v>
      </c>
      <c r="H24" s="143">
        <v>350</v>
      </c>
      <c r="I24" s="143">
        <v>350</v>
      </c>
      <c r="J24" s="143">
        <v>350</v>
      </c>
      <c r="K24" s="143">
        <f t="shared" si="0"/>
        <v>1050</v>
      </c>
      <c r="L24" s="217"/>
    </row>
    <row r="25" spans="1:12" ht="43.5" customHeight="1">
      <c r="A25" s="225"/>
      <c r="B25" s="225"/>
      <c r="C25" s="134" t="s">
        <v>116</v>
      </c>
      <c r="D25" s="135" t="s">
        <v>42</v>
      </c>
      <c r="E25" s="135" t="s">
        <v>42</v>
      </c>
      <c r="F25" s="135" t="s">
        <v>42</v>
      </c>
      <c r="G25" s="118" t="s">
        <v>42</v>
      </c>
      <c r="H25" s="144">
        <f>SUM(H18:H24)</f>
        <v>105507.34122</v>
      </c>
      <c r="I25" s="144">
        <f>SUM(I18:I24)</f>
        <v>101138.696</v>
      </c>
      <c r="J25" s="144">
        <f>SUM(J18:J24)</f>
        <v>101138.696</v>
      </c>
      <c r="K25" s="144">
        <f t="shared" si="0"/>
        <v>307784.73322</v>
      </c>
      <c r="L25" s="217"/>
    </row>
    <row r="26" spans="1:12" ht="49.5" customHeight="1">
      <c r="A26" s="220">
        <v>3</v>
      </c>
      <c r="B26" s="220" t="s">
        <v>277</v>
      </c>
      <c r="C26" s="145" t="s">
        <v>141</v>
      </c>
      <c r="D26" s="81">
        <v>241</v>
      </c>
      <c r="E26" s="142" t="s">
        <v>187</v>
      </c>
      <c r="F26" s="142" t="s">
        <v>264</v>
      </c>
      <c r="G26" s="81">
        <v>350</v>
      </c>
      <c r="H26" s="143">
        <v>99</v>
      </c>
      <c r="I26" s="143">
        <v>99</v>
      </c>
      <c r="J26" s="143">
        <v>99</v>
      </c>
      <c r="K26" s="143">
        <f t="shared" si="0"/>
        <v>297</v>
      </c>
      <c r="L26" s="217"/>
    </row>
    <row r="27" spans="1:12" ht="32.25" customHeight="1">
      <c r="A27" s="225"/>
      <c r="B27" s="225"/>
      <c r="C27" s="134" t="s">
        <v>116</v>
      </c>
      <c r="D27" s="135" t="s">
        <v>42</v>
      </c>
      <c r="E27" s="135" t="s">
        <v>42</v>
      </c>
      <c r="F27" s="135" t="s">
        <v>42</v>
      </c>
      <c r="G27" s="118" t="s">
        <v>42</v>
      </c>
      <c r="H27" s="144">
        <f>H26</f>
        <v>99</v>
      </c>
      <c r="I27" s="144">
        <f>I26</f>
        <v>99</v>
      </c>
      <c r="J27" s="144">
        <f>J26</f>
        <v>99</v>
      </c>
      <c r="K27" s="144">
        <f>SUM(H27:J27)</f>
        <v>297</v>
      </c>
      <c r="L27" s="217"/>
    </row>
    <row r="28" spans="1:12" s="87" customFormat="1" ht="23.25" customHeight="1">
      <c r="A28" s="226" t="s">
        <v>254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</row>
    <row r="29" spans="1:12" ht="28.5" customHeight="1">
      <c r="A29" s="220">
        <v>4</v>
      </c>
      <c r="B29" s="220" t="s">
        <v>271</v>
      </c>
      <c r="C29" s="220" t="s">
        <v>141</v>
      </c>
      <c r="D29" s="220">
        <v>241</v>
      </c>
      <c r="E29" s="224" t="s">
        <v>179</v>
      </c>
      <c r="F29" s="224" t="s">
        <v>265</v>
      </c>
      <c r="G29" s="81" t="s">
        <v>180</v>
      </c>
      <c r="H29" s="146">
        <v>1211.90723</v>
      </c>
      <c r="I29" s="146">
        <v>1199.004</v>
      </c>
      <c r="J29" s="146">
        <v>1199.004</v>
      </c>
      <c r="K29" s="143">
        <f>H29+I29+J29</f>
        <v>3609.9152299999996</v>
      </c>
      <c r="L29" s="220" t="s">
        <v>239</v>
      </c>
    </row>
    <row r="30" spans="1:12" ht="28.5" customHeight="1">
      <c r="A30" s="221"/>
      <c r="B30" s="221"/>
      <c r="C30" s="221"/>
      <c r="D30" s="221"/>
      <c r="E30" s="224"/>
      <c r="F30" s="224"/>
      <c r="G30" s="81" t="s">
        <v>182</v>
      </c>
      <c r="H30" s="147">
        <v>365.99535</v>
      </c>
      <c r="I30" s="147">
        <v>362.09858</v>
      </c>
      <c r="J30" s="146">
        <v>362.09858</v>
      </c>
      <c r="K30" s="143">
        <f>H30+I30+J30</f>
        <v>1090.19251</v>
      </c>
      <c r="L30" s="221"/>
    </row>
    <row r="31" spans="1:12" ht="28.5" customHeight="1">
      <c r="A31" s="221"/>
      <c r="B31" s="221"/>
      <c r="C31" s="225"/>
      <c r="D31" s="225"/>
      <c r="E31" s="224"/>
      <c r="F31" s="224"/>
      <c r="G31" s="81" t="s">
        <v>183</v>
      </c>
      <c r="H31" s="147">
        <v>145.09742</v>
      </c>
      <c r="I31" s="147">
        <v>145.09742</v>
      </c>
      <c r="J31" s="146">
        <v>145.09742</v>
      </c>
      <c r="K31" s="143">
        <f>H31+I31+J31</f>
        <v>435.29226</v>
      </c>
      <c r="L31" s="221"/>
    </row>
    <row r="32" spans="1:12" ht="28.5" customHeight="1">
      <c r="A32" s="225"/>
      <c r="B32" s="225"/>
      <c r="C32" s="134" t="s">
        <v>116</v>
      </c>
      <c r="D32" s="135" t="s">
        <v>42</v>
      </c>
      <c r="E32" s="135" t="s">
        <v>42</v>
      </c>
      <c r="F32" s="135" t="s">
        <v>42</v>
      </c>
      <c r="G32" s="118" t="s">
        <v>42</v>
      </c>
      <c r="H32" s="144">
        <f>SUM(H29:H31)</f>
        <v>1723</v>
      </c>
      <c r="I32" s="144">
        <f>SUM(I29:I31)</f>
        <v>1706.2</v>
      </c>
      <c r="J32" s="144">
        <f>SUM(J29:J31)</f>
        <v>1706.2</v>
      </c>
      <c r="K32" s="144">
        <f aca="true" t="shared" si="1" ref="K32:K45">H32+I32+J32</f>
        <v>5135.4</v>
      </c>
      <c r="L32" s="221"/>
    </row>
    <row r="33" spans="1:12" ht="39" customHeight="1">
      <c r="A33" s="220">
        <v>5</v>
      </c>
      <c r="B33" s="220" t="s">
        <v>272</v>
      </c>
      <c r="C33" s="220" t="s">
        <v>141</v>
      </c>
      <c r="D33" s="218" t="s">
        <v>275</v>
      </c>
      <c r="E33" s="218" t="s">
        <v>187</v>
      </c>
      <c r="F33" s="224" t="s">
        <v>266</v>
      </c>
      <c r="G33" s="81" t="s">
        <v>180</v>
      </c>
      <c r="H33" s="147">
        <v>6.298</v>
      </c>
      <c r="I33" s="147">
        <v>6.2212</v>
      </c>
      <c r="J33" s="146">
        <v>6.2212</v>
      </c>
      <c r="K33" s="146">
        <f t="shared" si="1"/>
        <v>18.7404</v>
      </c>
      <c r="L33" s="221"/>
    </row>
    <row r="34" spans="1:12" ht="39" customHeight="1">
      <c r="A34" s="221"/>
      <c r="B34" s="221"/>
      <c r="C34" s="225"/>
      <c r="D34" s="232"/>
      <c r="E34" s="232"/>
      <c r="F34" s="224"/>
      <c r="G34" s="81" t="s">
        <v>182</v>
      </c>
      <c r="H34" s="147">
        <v>1.902</v>
      </c>
      <c r="I34" s="147">
        <v>1.8788</v>
      </c>
      <c r="J34" s="146">
        <v>1.8788</v>
      </c>
      <c r="K34" s="146">
        <f t="shared" si="1"/>
        <v>5.6596</v>
      </c>
      <c r="L34" s="221"/>
    </row>
    <row r="35" spans="1:12" ht="39" customHeight="1">
      <c r="A35" s="225"/>
      <c r="B35" s="225"/>
      <c r="C35" s="134" t="s">
        <v>116</v>
      </c>
      <c r="D35" s="135" t="s">
        <v>42</v>
      </c>
      <c r="E35" s="135" t="s">
        <v>42</v>
      </c>
      <c r="F35" s="135" t="s">
        <v>42</v>
      </c>
      <c r="G35" s="118" t="s">
        <v>42</v>
      </c>
      <c r="H35" s="144">
        <f>SUM(H33:H34)</f>
        <v>8.2</v>
      </c>
      <c r="I35" s="144">
        <f>SUM(I33:I34)</f>
        <v>8.1</v>
      </c>
      <c r="J35" s="144">
        <f>SUM(J33:J34)</f>
        <v>8.1</v>
      </c>
      <c r="K35" s="144">
        <f t="shared" si="1"/>
        <v>24.4</v>
      </c>
      <c r="L35" s="221"/>
    </row>
    <row r="36" spans="1:12" ht="28.5" customHeight="1">
      <c r="A36" s="220">
        <v>6</v>
      </c>
      <c r="B36" s="220" t="s">
        <v>273</v>
      </c>
      <c r="C36" s="220" t="s">
        <v>141</v>
      </c>
      <c r="D36" s="220">
        <v>241</v>
      </c>
      <c r="E36" s="218" t="s">
        <v>187</v>
      </c>
      <c r="F36" s="224" t="s">
        <v>267</v>
      </c>
      <c r="G36" s="81" t="s">
        <v>180</v>
      </c>
      <c r="H36" s="147">
        <v>605.95337</v>
      </c>
      <c r="I36" s="147">
        <v>599.50176</v>
      </c>
      <c r="J36" s="146">
        <v>599.50176</v>
      </c>
      <c r="K36" s="143">
        <f t="shared" si="1"/>
        <v>1804.95689</v>
      </c>
      <c r="L36" s="221"/>
    </row>
    <row r="37" spans="1:12" ht="28.5" customHeight="1">
      <c r="A37" s="221"/>
      <c r="B37" s="221"/>
      <c r="C37" s="221"/>
      <c r="D37" s="221"/>
      <c r="E37" s="219"/>
      <c r="F37" s="224"/>
      <c r="G37" s="81" t="s">
        <v>182</v>
      </c>
      <c r="H37" s="147">
        <v>182.84663</v>
      </c>
      <c r="I37" s="147">
        <v>180.89824</v>
      </c>
      <c r="J37" s="146">
        <v>180.89824</v>
      </c>
      <c r="K37" s="143">
        <f t="shared" si="1"/>
        <v>544.64311</v>
      </c>
      <c r="L37" s="221"/>
    </row>
    <row r="38" spans="1:12" ht="28.5" customHeight="1">
      <c r="A38" s="221"/>
      <c r="B38" s="221"/>
      <c r="C38" s="225"/>
      <c r="D38" s="225"/>
      <c r="E38" s="232"/>
      <c r="F38" s="224"/>
      <c r="G38" s="81" t="s">
        <v>183</v>
      </c>
      <c r="H38" s="147">
        <v>79.3</v>
      </c>
      <c r="I38" s="147">
        <v>79.3</v>
      </c>
      <c r="J38" s="146">
        <v>79.3</v>
      </c>
      <c r="K38" s="143">
        <f t="shared" si="1"/>
        <v>237.89999999999998</v>
      </c>
      <c r="L38" s="221"/>
    </row>
    <row r="39" spans="1:12" ht="28.5" customHeight="1">
      <c r="A39" s="225"/>
      <c r="B39" s="225"/>
      <c r="C39" s="134" t="s">
        <v>116</v>
      </c>
      <c r="D39" s="135" t="s">
        <v>42</v>
      </c>
      <c r="E39" s="135" t="s">
        <v>42</v>
      </c>
      <c r="F39" s="135" t="s">
        <v>42</v>
      </c>
      <c r="G39" s="118" t="s">
        <v>42</v>
      </c>
      <c r="H39" s="144">
        <f>SUM(H36:H38)</f>
        <v>868.0999999999999</v>
      </c>
      <c r="I39" s="144">
        <f>SUM(I36:I38)</f>
        <v>859.6999999999999</v>
      </c>
      <c r="J39" s="144">
        <f>SUM(J36:J38)</f>
        <v>859.6999999999999</v>
      </c>
      <c r="K39" s="144">
        <f t="shared" si="1"/>
        <v>2587.4999999999995</v>
      </c>
      <c r="L39" s="221"/>
    </row>
    <row r="40" spans="1:12" ht="28.5" customHeight="1">
      <c r="A40" s="220">
        <v>7</v>
      </c>
      <c r="B40" s="220" t="s">
        <v>274</v>
      </c>
      <c r="C40" s="220" t="s">
        <v>141</v>
      </c>
      <c r="D40" s="220">
        <v>241</v>
      </c>
      <c r="E40" s="218" t="s">
        <v>188</v>
      </c>
      <c r="F40" s="218" t="s">
        <v>268</v>
      </c>
      <c r="G40" s="81" t="s">
        <v>180</v>
      </c>
      <c r="H40" s="147">
        <v>606.06006</v>
      </c>
      <c r="I40" s="147">
        <v>599.6</v>
      </c>
      <c r="J40" s="146">
        <v>599.6</v>
      </c>
      <c r="K40" s="143">
        <f t="shared" si="1"/>
        <v>1805.26006</v>
      </c>
      <c r="L40" s="221"/>
    </row>
    <row r="41" spans="1:12" ht="28.5" customHeight="1">
      <c r="A41" s="221"/>
      <c r="B41" s="221"/>
      <c r="C41" s="221"/>
      <c r="D41" s="221"/>
      <c r="E41" s="219"/>
      <c r="F41" s="219"/>
      <c r="G41" s="81" t="s">
        <v>182</v>
      </c>
      <c r="H41" s="147">
        <v>182.95094</v>
      </c>
      <c r="I41" s="147">
        <v>181</v>
      </c>
      <c r="J41" s="146">
        <v>181</v>
      </c>
      <c r="K41" s="143">
        <f t="shared" si="1"/>
        <v>544.95094</v>
      </c>
      <c r="L41" s="221"/>
    </row>
    <row r="42" spans="1:12" ht="20.25" customHeight="1">
      <c r="A42" s="221"/>
      <c r="B42" s="221"/>
      <c r="C42" s="225"/>
      <c r="D42" s="225"/>
      <c r="E42" s="219"/>
      <c r="F42" s="219"/>
      <c r="G42" s="81" t="s">
        <v>183</v>
      </c>
      <c r="H42" s="147">
        <v>84</v>
      </c>
      <c r="I42" s="147">
        <v>84</v>
      </c>
      <c r="J42" s="146">
        <v>84</v>
      </c>
      <c r="K42" s="143">
        <f t="shared" si="1"/>
        <v>252</v>
      </c>
      <c r="L42" s="221"/>
    </row>
    <row r="43" spans="1:12" ht="28.5" customHeight="1">
      <c r="A43" s="225"/>
      <c r="B43" s="225"/>
      <c r="C43" s="134" t="s">
        <v>116</v>
      </c>
      <c r="D43" s="135" t="s">
        <v>42</v>
      </c>
      <c r="E43" s="135" t="s">
        <v>42</v>
      </c>
      <c r="F43" s="135" t="s">
        <v>42</v>
      </c>
      <c r="G43" s="118" t="s">
        <v>42</v>
      </c>
      <c r="H43" s="144">
        <f>SUM(H40:H42)</f>
        <v>873.011</v>
      </c>
      <c r="I43" s="144">
        <f>SUM(I40:I42)</f>
        <v>864.6</v>
      </c>
      <c r="J43" s="144">
        <f>SUM(J40:J42)</f>
        <v>864.6</v>
      </c>
      <c r="K43" s="144">
        <f t="shared" si="1"/>
        <v>2602.211</v>
      </c>
      <c r="L43" s="221"/>
    </row>
    <row r="44" spans="1:12" ht="59.25" customHeight="1">
      <c r="A44" s="220">
        <v>8</v>
      </c>
      <c r="B44" s="220" t="s">
        <v>276</v>
      </c>
      <c r="C44" s="81" t="s">
        <v>141</v>
      </c>
      <c r="D44" s="127">
        <v>241</v>
      </c>
      <c r="E44" s="142" t="s">
        <v>187</v>
      </c>
      <c r="F44" s="142" t="s">
        <v>278</v>
      </c>
      <c r="G44" s="81">
        <v>244</v>
      </c>
      <c r="H44" s="147">
        <v>18.9</v>
      </c>
      <c r="I44" s="147">
        <v>19.8</v>
      </c>
      <c r="J44" s="146">
        <v>20.9</v>
      </c>
      <c r="K44" s="143">
        <f t="shared" si="1"/>
        <v>59.6</v>
      </c>
      <c r="L44" s="221"/>
    </row>
    <row r="45" spans="1:12" ht="31.5">
      <c r="A45" s="225"/>
      <c r="B45" s="225"/>
      <c r="C45" s="134" t="s">
        <v>116</v>
      </c>
      <c r="D45" s="135" t="s">
        <v>42</v>
      </c>
      <c r="E45" s="135" t="s">
        <v>42</v>
      </c>
      <c r="F45" s="135" t="s">
        <v>42</v>
      </c>
      <c r="G45" s="118" t="s">
        <v>42</v>
      </c>
      <c r="H45" s="144">
        <f>SUM(H44)</f>
        <v>18.9</v>
      </c>
      <c r="I45" s="144">
        <f>SUM(I44)</f>
        <v>19.8</v>
      </c>
      <c r="J45" s="144">
        <f>SUM(J44)</f>
        <v>20.9</v>
      </c>
      <c r="K45" s="144">
        <f t="shared" si="1"/>
        <v>59.6</v>
      </c>
      <c r="L45" s="221"/>
    </row>
    <row r="46" spans="1:12" ht="18.75">
      <c r="A46" s="120"/>
      <c r="B46" s="220" t="s">
        <v>290</v>
      </c>
      <c r="C46" s="220" t="s">
        <v>141</v>
      </c>
      <c r="D46" s="235" t="s">
        <v>275</v>
      </c>
      <c r="E46" s="238" t="s">
        <v>289</v>
      </c>
      <c r="F46" s="239" t="s">
        <v>288</v>
      </c>
      <c r="G46" s="118" t="s">
        <v>180</v>
      </c>
      <c r="H46" s="129">
        <v>182.258</v>
      </c>
      <c r="I46" s="129">
        <v>625.346</v>
      </c>
      <c r="J46" s="129">
        <v>625.346</v>
      </c>
      <c r="K46" s="129">
        <f>H46+I46+J46</f>
        <v>1432.95</v>
      </c>
      <c r="L46" s="221"/>
    </row>
    <row r="47" spans="1:12" ht="18.75">
      <c r="A47" s="221">
        <v>9</v>
      </c>
      <c r="B47" s="222"/>
      <c r="C47" s="233"/>
      <c r="D47" s="236"/>
      <c r="E47" s="236"/>
      <c r="F47" s="236"/>
      <c r="G47" s="118" t="s">
        <v>181</v>
      </c>
      <c r="H47" s="129">
        <v>0</v>
      </c>
      <c r="I47" s="129">
        <v>100</v>
      </c>
      <c r="J47" s="129">
        <v>100</v>
      </c>
      <c r="K47" s="129">
        <f>H47+I47+J47</f>
        <v>200</v>
      </c>
      <c r="L47" s="221"/>
    </row>
    <row r="48" spans="1:12" ht="43.5" customHeight="1">
      <c r="A48" s="222"/>
      <c r="B48" s="222"/>
      <c r="C48" s="233"/>
      <c r="D48" s="236"/>
      <c r="E48" s="236"/>
      <c r="F48" s="236"/>
      <c r="G48" s="118" t="s">
        <v>182</v>
      </c>
      <c r="H48" s="129">
        <v>55.042</v>
      </c>
      <c r="I48" s="129">
        <v>188.854</v>
      </c>
      <c r="J48" s="129">
        <v>188.854</v>
      </c>
      <c r="K48" s="129">
        <f>H48+I48+J48</f>
        <v>432.75</v>
      </c>
      <c r="L48" s="222"/>
    </row>
    <row r="49" spans="1:12" ht="40.5" customHeight="1">
      <c r="A49" s="222"/>
      <c r="B49" s="222"/>
      <c r="C49" s="234"/>
      <c r="D49" s="237"/>
      <c r="E49" s="237"/>
      <c r="F49" s="237"/>
      <c r="G49" s="118" t="s">
        <v>183</v>
      </c>
      <c r="H49" s="129">
        <v>0</v>
      </c>
      <c r="I49" s="129">
        <v>75.2</v>
      </c>
      <c r="J49" s="129">
        <v>75.2</v>
      </c>
      <c r="K49" s="129">
        <f>H49+I49+J49</f>
        <v>150.4</v>
      </c>
      <c r="L49" s="222"/>
    </row>
    <row r="50" spans="1:12" ht="35.25" customHeight="1">
      <c r="A50" s="223"/>
      <c r="B50" s="223"/>
      <c r="C50" s="134" t="s">
        <v>116</v>
      </c>
      <c r="D50" s="135" t="s">
        <v>42</v>
      </c>
      <c r="E50" s="135" t="s">
        <v>42</v>
      </c>
      <c r="F50" s="135" t="s">
        <v>42</v>
      </c>
      <c r="G50" s="118" t="s">
        <v>42</v>
      </c>
      <c r="H50" s="144">
        <f>SUM(H46:H49)</f>
        <v>237.3</v>
      </c>
      <c r="I50" s="144">
        <f>SUM(I46:I49)</f>
        <v>989.4000000000001</v>
      </c>
      <c r="J50" s="144">
        <f>SUM(J46:J49)</f>
        <v>989.4000000000001</v>
      </c>
      <c r="K50" s="144">
        <f>SUM(K46:K49)</f>
        <v>2216.1</v>
      </c>
      <c r="L50" s="223"/>
    </row>
    <row r="51" spans="1:12" s="91" customFormat="1" ht="40.5" customHeight="1">
      <c r="A51" s="148"/>
      <c r="B51" s="137" t="s">
        <v>117</v>
      </c>
      <c r="C51" s="148" t="s">
        <v>42</v>
      </c>
      <c r="D51" s="148" t="s">
        <v>42</v>
      </c>
      <c r="E51" s="148" t="s">
        <v>42</v>
      </c>
      <c r="F51" s="148" t="s">
        <v>42</v>
      </c>
      <c r="G51" s="148" t="s">
        <v>42</v>
      </c>
      <c r="H51" s="149">
        <f>H17+H25+H27+H32+H35+H39+H43+H45+H50</f>
        <v>111999.42022</v>
      </c>
      <c r="I51" s="149">
        <f>I17+I25+I27+I32+I35+I39+I43+I45+I50</f>
        <v>108053.217</v>
      </c>
      <c r="J51" s="149">
        <f>J17+J25+J27+J32+J35+J39+J43+J45</f>
        <v>107064.917</v>
      </c>
      <c r="K51" s="149">
        <f>SUM(H51:J51)</f>
        <v>327117.55422</v>
      </c>
      <c r="L51" s="148" t="s">
        <v>42</v>
      </c>
    </row>
    <row r="52" spans="1:4" s="93" customFormat="1" ht="18.75">
      <c r="A52" s="92"/>
      <c r="D52" s="92"/>
    </row>
    <row r="55" ht="18.75">
      <c r="H55" s="119"/>
    </row>
    <row r="56" spans="8:11" ht="18.75">
      <c r="H56" s="94"/>
      <c r="I56" s="94"/>
      <c r="J56" s="94"/>
      <c r="K56" s="94"/>
    </row>
    <row r="57" spans="8:11" ht="18.75">
      <c r="H57" s="94"/>
      <c r="I57" s="94"/>
      <c r="J57" s="94"/>
      <c r="K57" s="94"/>
    </row>
    <row r="58" spans="8:11" ht="18.75">
      <c r="H58" s="94"/>
      <c r="I58" s="94"/>
      <c r="J58" s="94"/>
      <c r="K58" s="94"/>
    </row>
    <row r="59" spans="8:11" ht="18.75">
      <c r="H59" s="94"/>
      <c r="I59" s="94"/>
      <c r="J59" s="94"/>
      <c r="K59" s="94"/>
    </row>
    <row r="60" spans="8:11" ht="18.75">
      <c r="H60" s="95"/>
      <c r="I60" s="95"/>
      <c r="J60" s="95"/>
      <c r="K60" s="95"/>
    </row>
    <row r="61" spans="8:11" ht="18.75">
      <c r="H61" s="94"/>
      <c r="I61" s="94"/>
      <c r="J61" s="94"/>
      <c r="K61" s="94"/>
    </row>
    <row r="62" spans="8:11" ht="18.75">
      <c r="H62" s="94"/>
      <c r="I62" s="94"/>
      <c r="J62" s="94"/>
      <c r="K62" s="94"/>
    </row>
    <row r="63" spans="8:11" ht="18.75">
      <c r="H63" s="94"/>
      <c r="I63" s="94"/>
      <c r="J63" s="94"/>
      <c r="K63" s="94"/>
    </row>
  </sheetData>
  <sheetProtection/>
  <mergeCells count="61">
    <mergeCell ref="B46:B50"/>
    <mergeCell ref="A47:A50"/>
    <mergeCell ref="C46:C49"/>
    <mergeCell ref="D46:D49"/>
    <mergeCell ref="E46:E49"/>
    <mergeCell ref="F46:F49"/>
    <mergeCell ref="B44:B45"/>
    <mergeCell ref="A29:A32"/>
    <mergeCell ref="A33:A35"/>
    <mergeCell ref="A36:A39"/>
    <mergeCell ref="A40:A43"/>
    <mergeCell ref="A44:A45"/>
    <mergeCell ref="B33:B35"/>
    <mergeCell ref="B36:B39"/>
    <mergeCell ref="D40:D42"/>
    <mergeCell ref="E40:E42"/>
    <mergeCell ref="A26:A27"/>
    <mergeCell ref="C29:C31"/>
    <mergeCell ref="B29:B32"/>
    <mergeCell ref="F29:F31"/>
    <mergeCell ref="C33:C34"/>
    <mergeCell ref="C36:C38"/>
    <mergeCell ref="B40:B43"/>
    <mergeCell ref="A28:L28"/>
    <mergeCell ref="D29:D31"/>
    <mergeCell ref="E29:E31"/>
    <mergeCell ref="B26:B27"/>
    <mergeCell ref="B18:B25"/>
    <mergeCell ref="B14:B17"/>
    <mergeCell ref="C40:C42"/>
    <mergeCell ref="E33:E34"/>
    <mergeCell ref="D33:D34"/>
    <mergeCell ref="D36:D38"/>
    <mergeCell ref="E36:E38"/>
    <mergeCell ref="F14:F16"/>
    <mergeCell ref="L14:L27"/>
    <mergeCell ref="E18:E24"/>
    <mergeCell ref="C14:C16"/>
    <mergeCell ref="D14:D16"/>
    <mergeCell ref="D18:D24"/>
    <mergeCell ref="C18:C24"/>
    <mergeCell ref="K1:N1"/>
    <mergeCell ref="A14:A17"/>
    <mergeCell ref="A18:A25"/>
    <mergeCell ref="A12:L12"/>
    <mergeCell ref="A13:L13"/>
    <mergeCell ref="F18:F24"/>
    <mergeCell ref="K4:L4"/>
    <mergeCell ref="A6:L6"/>
    <mergeCell ref="A7:L7"/>
    <mergeCell ref="A9:A10"/>
    <mergeCell ref="B9:B10"/>
    <mergeCell ref="C9:C10"/>
    <mergeCell ref="D9:G9"/>
    <mergeCell ref="H9:K9"/>
    <mergeCell ref="F40:F42"/>
    <mergeCell ref="L9:L10"/>
    <mergeCell ref="L29:L50"/>
    <mergeCell ref="F36:F38"/>
    <mergeCell ref="F33:F34"/>
    <mergeCell ref="E14:E16"/>
  </mergeCells>
  <printOptions/>
  <pageMargins left="0.3937007874015748" right="0.3937007874015748" top="0.7874015748031497" bottom="0.1968503937007874" header="0.31496062992125984" footer="0.31496062992125984"/>
  <pageSetup fitToHeight="2" fitToWidth="1" horizontalDpi="600" verticalDpi="600" orientation="landscape" paperSize="9" scale="55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Секретарь</cp:lastModifiedBy>
  <cp:lastPrinted>2019-12-17T05:33:49Z</cp:lastPrinted>
  <dcterms:created xsi:type="dcterms:W3CDTF">2013-10-31T07:03:33Z</dcterms:created>
  <dcterms:modified xsi:type="dcterms:W3CDTF">2019-12-17T05:33:51Z</dcterms:modified>
  <cp:category/>
  <cp:version/>
  <cp:contentType/>
  <cp:contentStatus/>
</cp:coreProperties>
</file>