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225" tabRatio="710" activeTab="5"/>
  </bookViews>
  <sheets>
    <sheet name="ПР1 к пас" sheetId="1" r:id="rId1"/>
    <sheet name="ПР2 к пасп" sheetId="2" r:id="rId2"/>
    <sheet name="Пр1 к про" sheetId="3" r:id="rId3"/>
    <sheet name="Пр2 к прог" sheetId="4" r:id="rId4"/>
    <sheet name="2.1." sheetId="5" r:id="rId5"/>
    <sheet name="2.2." sheetId="6" r:id="rId6"/>
  </sheets>
  <externalReferences>
    <externalReference r:id="rId9"/>
  </externalReferences>
  <definedNames>
    <definedName name="_xlnm.Print_Titles" localSheetId="5">'2.2.'!$7:$8</definedName>
    <definedName name="_xlnm.Print_Titles" localSheetId="0">'ПР1 к пас'!$8:$8</definedName>
    <definedName name="_xlnm.Print_Titles" localSheetId="2">'Пр1 к про'!$7:$8</definedName>
    <definedName name="_xlnm.Print_Titles" localSheetId="1">'ПР2 к пасп'!$7:$8</definedName>
    <definedName name="_xlnm.Print_Titles" localSheetId="3">'Пр2 к прог'!$7:$8</definedName>
    <definedName name="_xlnm.Print_Area" localSheetId="4">'2.1.'!$A$1:$J$21</definedName>
    <definedName name="_xlnm.Print_Area" localSheetId="5">'2.2.'!$A$1:$N$18</definedName>
    <definedName name="_xlnm.Print_Area" localSheetId="0">'ПР1 к пас'!$A$1:$L$36</definedName>
    <definedName name="_xlnm.Print_Area" localSheetId="2">'Пр1 к про'!$A$1:$M$56</definedName>
    <definedName name="_xlnm.Print_Area" localSheetId="1">'ПР2 к пасп'!$A$1:$N$47</definedName>
    <definedName name="_xlnm.Print_Area" localSheetId="3">'Пр2 к прог'!$A$1:$I$77</definedName>
  </definedNames>
  <calcPr fullCalcOnLoad="1"/>
</workbook>
</file>

<file path=xl/sharedStrings.xml><?xml version="1.0" encoding="utf-8"?>
<sst xmlns="http://schemas.openxmlformats.org/spreadsheetml/2006/main" count="513" uniqueCount="176">
  <si>
    <t>№ п/п</t>
  </si>
  <si>
    <t>Показатели</t>
  </si>
  <si>
    <t>Единица измерения</t>
  </si>
  <si>
    <t>Источник информации</t>
  </si>
  <si>
    <t>1.1.</t>
  </si>
  <si>
    <t>ед.</t>
  </si>
  <si>
    <t>1.2.</t>
  </si>
  <si>
    <t>чел.</t>
  </si>
  <si>
    <t>отчет организаций</t>
  </si>
  <si>
    <t>тн.</t>
  </si>
  <si>
    <t>3.1.</t>
  </si>
  <si>
    <t>4.2.</t>
  </si>
  <si>
    <t>Подпрограммные мероприятия</t>
  </si>
  <si>
    <t>Главный распорядитель бюджетных средств</t>
  </si>
  <si>
    <t>Код бюджетной классификации</t>
  </si>
  <si>
    <t>Расходы (тыс.руб.), годы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</si>
  <si>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</si>
  <si>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</si>
  <si>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</si>
  <si>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</si>
  <si>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</si>
  <si>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Итого на период</t>
  </si>
  <si>
    <t>Администрация Туруханского района</t>
  </si>
  <si>
    <t>Цель, целевые индикаторы</t>
  </si>
  <si>
    <t>Производство молока</t>
  </si>
  <si>
    <t>Производство яиц</t>
  </si>
  <si>
    <t>тыс.шт.</t>
  </si>
  <si>
    <t>Поддержка и развитие предпринимательства среди молодежи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</si>
  <si>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</si>
  <si>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</si>
  <si>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</si>
  <si>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 (тыс.руб.), годы</t>
  </si>
  <si>
    <t>итого</t>
  </si>
  <si>
    <t>Муниципальная программа</t>
  </si>
  <si>
    <t>Подпрограмма 1.</t>
  </si>
  <si>
    <t>Мероприятие 1</t>
  </si>
  <si>
    <t>Подпрограмма 2.</t>
  </si>
  <si>
    <t>Возмещение части затрат, связанных с транспортировкой основных продуктов питания</t>
  </si>
  <si>
    <t>Подпрограмма 3.</t>
  </si>
  <si>
    <t>Предоставление производителям хлеба субсидий на возмещение части затрат, связанных с производством хлеба</t>
  </si>
  <si>
    <t>Подпрограмма 4.</t>
  </si>
  <si>
    <t>Статус (муниципальная программа, подпрограмма)</t>
  </si>
  <si>
    <t>Наименование программы, подпрограммы</t>
  </si>
  <si>
    <t xml:space="preserve">Итого </t>
  </si>
  <si>
    <t>всего расходные обязательства по программе</t>
  </si>
  <si>
    <t>Х</t>
  </si>
  <si>
    <t>в том числе по ГРБС:</t>
  </si>
  <si>
    <t>Управление по физической культуре, спорту, туризму и молодежной политике Администрации Туруханского района</t>
  </si>
  <si>
    <t>всего расходные обязательства</t>
  </si>
  <si>
    <t xml:space="preserve">всего расходные обязательства </t>
  </si>
  <si>
    <t>Мероприятие1</t>
  </si>
  <si>
    <t>Значение целевых показателей на долгосрочный период</t>
  </si>
  <si>
    <t>плановый период</t>
  </si>
  <si>
    <t>Долгосрочный период по годам</t>
  </si>
  <si>
    <t>Перечень мероприятий Подпрограммы 2."Развитие сельского хозяйства и регулирование рынков сельскохозяйственной продукции, сырья и продовольствия"</t>
  </si>
  <si>
    <t>в том числе:</t>
  </si>
  <si>
    <t>Вес показателя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</si>
  <si>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</si>
  <si>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Подпрограмма 3. 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</si>
  <si>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Развитие сельского хозяйства и регулирование рынков сельскохозяйственной продукции, сырья и продовольствия</t>
  </si>
  <si>
    <t>Федеральная служба государственной статистики</t>
  </si>
  <si>
    <t>Подпрограмма 1. Поддержка развития малого и среднего предпринимательства на территории Туруханского района</t>
  </si>
  <si>
    <t>Поддержка малого и среднего предпринимательства</t>
  </si>
  <si>
    <t>всего</t>
  </si>
  <si>
    <t>федеральный бюджет (*)</t>
  </si>
  <si>
    <t>краевой бюджет(*)</t>
  </si>
  <si>
    <t>районный бюджет</t>
  </si>
  <si>
    <t>бюджеты поселений(*)</t>
  </si>
  <si>
    <t>юридические лица</t>
  </si>
  <si>
    <t>Подпрограмма 1</t>
  </si>
  <si>
    <t>Поддержка развития малого и среднего предпринимательства на территории Туруханского района</t>
  </si>
  <si>
    <t>Подпрограмма 2</t>
  </si>
  <si>
    <t>Подпрограмма 3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</si>
  <si>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</si>
  <si>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Подпрограмма 4</t>
  </si>
  <si>
    <t>руб.</t>
  </si>
  <si>
    <t>Федеральная государственная служба статистики</t>
  </si>
  <si>
    <t>районный бюджет, в том числе:</t>
  </si>
  <si>
    <t>4.1.</t>
  </si>
  <si>
    <t>Развитие среднего и малого предпринимательства на территории  Туруханского района на 2014-2016 годы</t>
  </si>
  <si>
    <t>Поддержка развития  малого и среднего предпринимательства на территории  Туруханского района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</si>
  <si>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</si>
  <si>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 xml:space="preserve"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Туруханский район 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</si>
  <si>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</t>
  </si>
  <si>
    <t xml:space="preserve"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 </t>
  </si>
  <si>
    <t>0412</t>
  </si>
  <si>
    <t>0818138</t>
  </si>
  <si>
    <t>244</t>
  </si>
  <si>
    <t>810</t>
  </si>
  <si>
    <t>0818139</t>
  </si>
  <si>
    <t>0405</t>
  </si>
  <si>
    <t>0838148</t>
  </si>
  <si>
    <t>540</t>
  </si>
  <si>
    <t>0848149</t>
  </si>
  <si>
    <t>241</t>
  </si>
  <si>
    <t xml:space="preserve">   </t>
  </si>
  <si>
    <t>Приложение №1
к Паспорту муниципальной программы "Развитие малого и среднего предпринимательства на территории Туруханского района"</t>
  </si>
  <si>
    <t>Приложение №2
к Паспорту муниципальной программы "Развитие малого и среднего предпринимательства на территории Туруханского района"</t>
  </si>
  <si>
    <t xml:space="preserve">Приложение №1
к муниципальной программе "Развитие малого и среднего  предпринимательства на территории Туруханского района" </t>
  </si>
  <si>
    <t xml:space="preserve">Приложение №1
к подпрограмме 2. "Развитие сельского хозяйства и регулирование рынков сельскохозяйственной  продукции, сырья и продовольствия" </t>
  </si>
  <si>
    <t>Перечень целевых индикаторов подпрограммы 2. "Развитие сельского хозяйства и регулирование рынков  сельскохозяйственной продукции, сырья и продовольствия"</t>
  </si>
  <si>
    <t>Приложение №2
к подпрограмме 2. "Развитие сельского хозяйства  и регулирование рынков сельскохозяйственной  продукции, сырья и продовольствия"</t>
  </si>
  <si>
    <t>Информация о ресурсном обеспечении и прогнозной оценке расходов на реализацию целей муниципальной программы Туруханского района
 "Развитие малого и среднего предпринимательства на территории Туруханского района "  с учетом источников финансирования, в том числе средств федерального бюджета и муниципальных образований Туруханского района</t>
  </si>
  <si>
    <t>Содействие в организации обучения безработных граждан из числа молодежи, желающих открыть собственное дело и содействие молодежи района для принятия участия в краевом конкурсе "Молодой предприниматель России</t>
  </si>
  <si>
    <t>0828294</t>
  </si>
  <si>
    <t>0828293</t>
  </si>
  <si>
    <t>0828281</t>
  </si>
  <si>
    <t>Управление по физической культуре, спорта, туризма и молодежной политике администрации Туруханского района</t>
  </si>
  <si>
    <t>Количество участников принявших участие в конкурсе по основам предпринимательской деятельности и защите прав потребителей</t>
  </si>
  <si>
    <t>Объем завезенных социально-значимых товаров</t>
  </si>
  <si>
    <t>2.1.</t>
  </si>
  <si>
    <t>3.1.1.</t>
  </si>
  <si>
    <t>3.1.2.</t>
  </si>
  <si>
    <t>2.1.1.</t>
  </si>
  <si>
    <t>2.1.2.</t>
  </si>
  <si>
    <t>Количество молодежи принявших участие в конкурсах по мероприятию "Вовлечение молодежи в предпринимательскую деятельность" 
в том числе</t>
  </si>
  <si>
    <t>Цель подпрограммы: Повышение уровня обеспеченности населения сельскохозяйственной продукцией собственного производства</t>
  </si>
  <si>
    <t>Птицы</t>
  </si>
  <si>
    <t>Крупно рогатого скота</t>
  </si>
  <si>
    <t>Производства мяса скота и птицы</t>
  </si>
  <si>
    <r>
      <t xml:space="preserve">Задача 2. </t>
    </r>
    <r>
      <rPr>
        <sz val="12"/>
        <rFont val="Times New Roman"/>
        <family val="1"/>
      </rPr>
      <t>Поддержка развития малых форм хозяйствования</t>
    </r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</si>
  <si>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</si>
  <si>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</si>
  <si>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</si>
  <si>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>коров</t>
  </si>
  <si>
    <t>нетелей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</si>
  <si>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</si>
  <si>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Предоставление субсидий на возмещение части затрат  на приобретение крупно рогатого скота (коров, нетелей)  гражданам ведущим личное подсобное хозяйство на территории Туруханского района</t>
  </si>
  <si>
    <t>1.3.</t>
  </si>
  <si>
    <t>Свиньи</t>
  </si>
  <si>
    <r>
      <rPr>
        <b/>
        <sz val="12"/>
        <rFont val="Times New Roman"/>
        <family val="1"/>
      </rPr>
      <t>Задача 1.</t>
    </r>
    <r>
      <rPr>
        <sz val="12"/>
        <rFont val="Times New Roman"/>
        <family val="1"/>
      </rPr>
      <t xml:space="preserve"> Увеличение объемов производства основных видов сельскохозяйственной продукции</t>
    </r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</si>
  <si>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</si>
  <si>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</si>
  <si>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Предоставление субсидии организациям сельского хозяйства на компенсацию расходов по оплате коммунальных услуг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</si>
  <si>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</si>
  <si>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Развитие среднего и малого предпринимательства на территории  Туруханского района" </t>
  </si>
  <si>
    <t>0810081380</t>
  </si>
  <si>
    <t>0810081390</t>
  </si>
  <si>
    <t>0820082930</t>
  </si>
  <si>
    <t>0820082940</t>
  </si>
  <si>
    <t>Задача 3.  Поддержка охотхозяйственной деятельности</t>
  </si>
  <si>
    <t>Создание условий для ведения охотхозяйственной деятельности на территории Туруханского района</t>
  </si>
  <si>
    <t>0828305</t>
  </si>
  <si>
    <t>0830081480</t>
  </si>
  <si>
    <t>Мероприятие 1.1.</t>
  </si>
  <si>
    <t>Мероприятие 1.2.</t>
  </si>
  <si>
    <t>Мероприятие 2.1</t>
  </si>
  <si>
    <t>Мероприятие 3.1.</t>
  </si>
  <si>
    <t>0840081490</t>
  </si>
  <si>
    <t>Мероприятие 2.1.</t>
  </si>
  <si>
    <t>Территориальное управление администрации Туруханского района</t>
  </si>
  <si>
    <t xml:space="preserve">Информация о распределении планируемых расходов по подпрограммам муниципальной программы 
"Развитие малого и среднего предпринимательства на территории  Туруханского района" </t>
  </si>
  <si>
    <r>
      <t>Задача 3.</t>
    </r>
    <r>
      <rPr>
        <sz val="12"/>
        <rFont val="Times New Roman"/>
        <family val="1"/>
      </rPr>
      <t xml:space="preserve"> Поддержка охотхозяйственной деятельности</t>
    </r>
  </si>
  <si>
    <t>5.</t>
  </si>
  <si>
    <t>Увеличение численности охотпользователей при создании условий для ведения охотхозяйственной деятельности</t>
  </si>
  <si>
    <t>%</t>
  </si>
  <si>
    <t>Территориальное кправление администрации Туруханского района</t>
  </si>
  <si>
    <t xml:space="preserve">Целевые показатели и показатели результативности 
программы "Развитие малого и среднего предпринимательства на территории  Туруханского района" </t>
  </si>
  <si>
    <t xml:space="preserve">Приложение №2
к муниципальной программе "Развитие малого и среднего  предпринимательства на территории Туруханского района" </t>
  </si>
  <si>
    <r>
      <rPr>
        <b/>
        <sz val="12"/>
        <rFont val="Times New Roman"/>
        <family val="1"/>
      </rPr>
      <t>Увеличение производства сельскохозяйственной продукции :</t>
    </r>
    <r>
      <rPr>
        <sz val="12"/>
        <rFont val="Times New Roman"/>
        <family val="1"/>
      </rPr>
      <t xml:space="preserve">
2015 год к 2014 году: мясо на 3,6 %, молоко на 1%, яйца на 3,1;
2016 год к 2015 году: мясо на 6,4%, молоко на 1%, яйца на 3,1%;
2017 год к 2016 году: мясо на 6,3%, молоко на 1%, яйца на 3,1%; 
2018 год к 2017 году: мясо на 6,4%, молоко на 1 %, яйца на 3,1 %</t>
    </r>
  </si>
  <si>
    <t>Количество приобретённых голов: 
2015 г. – 7 гол.; 2016 г. – 7 гол.; 2017 г. – 7 гол; 2018г. - 7 гол.
в т.ч. коровы: 2015 г. – 0 гол.; 2016 г. – 1 гол.; 2017 г. – 5 гол; 2018г. -5 гол.
нетели: 2015 г. – 0 гол.; 2016 г. – 2 гол.; 2017 г. – 2 гол; 2018г.- 2 гол.</t>
  </si>
  <si>
    <t>Субсидия на организацию розничной торговли ГСМ для населения</t>
  </si>
  <si>
    <t>0818328</t>
  </si>
  <si>
    <t>Мероприятие 2.2.</t>
  </si>
  <si>
    <t>2.1.3.</t>
  </si>
  <si>
    <t>Количество организаций получивших субсидию на организацию розничной торговли ГСМ для населения</t>
  </si>
  <si>
    <t>заключении охотхозяйственного соглашения общей площадью на 14,9 млн. Га</t>
  </si>
  <si>
    <t>число вновь созданных субъектов малого предпринимательства (нарастающим итогом)</t>
  </si>
  <si>
    <t>численность занятых в малом и среднем предпринимательстве (на конец года)</t>
  </si>
  <si>
    <t>Количество малого и среднего предпринимательства получивших субсидии в том числе</t>
  </si>
  <si>
    <t xml:space="preserve">Приложение № 1
к постановлению администрации  Туруханского района от 30.05.2016 № 491-п    </t>
  </si>
  <si>
    <t xml:space="preserve">Приложение № 2
к постановлению администрации  Туруханского района   от  30.05.2016 № 491-п         </t>
  </si>
  <si>
    <t>Приложение № 3
к постановлению администрации  Туруханского района
от 30.05.2016   №  491-п</t>
  </si>
  <si>
    <t>Приложение № 4
к постановлению администрации  Туруханского района
от  30.05.2016 № 491-п</t>
  </si>
  <si>
    <t xml:space="preserve">Приложение № 5
к постановлению администрации  Туруханского района 
от  30052016 № 491-п             </t>
  </si>
  <si>
    <t xml:space="preserve">Приложение № 6
к постановлению администрации  Туруханского района                                                  от 30.05.2016 № 491-п         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</si>
</sst>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_);_(* \(#,##0.0\);_(* &quot;-&quot;??_);_(@_)"/>
    <numFmt numFmtId="189" formatCode="0.000000"/>
    <numFmt numFmtId="190" formatCode="0.00000"/>
    <numFmt numFmtId="191" formatCode="[$-FC19]d\ mmmm\ yyyy\ &quot;г.&quot;"/>
    <numFmt numFmtId="192" formatCode="_-* #,##0.0_р_._-;\-* #,##0.0_р_._-;_-* &quot;-&quot;?_р_._-;_-@_-"/>
    <numFmt numFmtId="193" formatCode="_(* #,##0.000_);_(* \(#,##0.000\);_(* &quot;-&quot;??_);_(@_)"/>
    <numFmt numFmtId="194" formatCode="#,##0.000"/>
    <numFmt numFmtId="195" formatCode="_-* #,##0.000_р_._-;\-* #,##0.000_р_._-;_-* &quot;-&quot;???_р_._-;_-@_-"/>
    <numFmt numFmtId="196" formatCode="000000"/>
    <numFmt numFmtId="197" formatCode="0.000000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color indexed="17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32" borderId="0" xfId="0" applyFont="1" applyFill="1" applyAlignment="1">
      <alignment/>
    </xf>
    <xf numFmtId="0" fontId="1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88" fontId="6" fillId="0" borderId="0" xfId="6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94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94" fontId="10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" fontId="3" fillId="4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194" fontId="3" fillId="33" borderId="10" xfId="0" applyNumberFormat="1" applyFont="1" applyFill="1" applyBorder="1" applyAlignment="1">
      <alignment horizontal="center"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3" fillId="0" borderId="10" xfId="0" applyNumberFormat="1" applyFont="1" applyBorder="1" applyAlignment="1">
      <alignment horizontal="center" vertical="center" wrapText="1"/>
    </xf>
    <xf numFmtId="194" fontId="3" fillId="4" borderId="10" xfId="0" applyNumberFormat="1" applyFont="1" applyFill="1" applyBorder="1" applyAlignment="1">
      <alignment horizontal="center" vertical="center"/>
    </xf>
    <xf numFmtId="194" fontId="3" fillId="32" borderId="10" xfId="0" applyNumberFormat="1" applyFont="1" applyFill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center" vertical="center" wrapText="1"/>
    </xf>
    <xf numFmtId="194" fontId="11" fillId="4" borderId="10" xfId="0" applyNumberFormat="1" applyFont="1" applyFill="1" applyBorder="1" applyAlignment="1">
      <alignment horizontal="center" vertical="center" wrapText="1"/>
    </xf>
    <xf numFmtId="194" fontId="10" fillId="4" borderId="10" xfId="0" applyNumberFormat="1" applyFont="1" applyFill="1" applyBorder="1" applyAlignment="1">
      <alignment horizontal="center" vertical="center" wrapText="1"/>
    </xf>
    <xf numFmtId="194" fontId="11" fillId="33" borderId="10" xfId="0" applyNumberFormat="1" applyFont="1" applyFill="1" applyBorder="1" applyAlignment="1">
      <alignment horizontal="center" vertical="center" wrapText="1"/>
    </xf>
    <xf numFmtId="194" fontId="10" fillId="33" borderId="10" xfId="0" applyNumberFormat="1" applyFont="1" applyFill="1" applyBorder="1" applyAlignment="1">
      <alignment horizontal="center" vertical="center" wrapText="1"/>
    </xf>
    <xf numFmtId="194" fontId="10" fillId="0" borderId="10" xfId="0" applyNumberFormat="1" applyFont="1" applyBorder="1" applyAlignment="1">
      <alignment horizontal="center" vertical="center" wrapText="1"/>
    </xf>
    <xf numFmtId="194" fontId="10" fillId="0" borderId="10" xfId="0" applyNumberFormat="1" applyFont="1" applyBorder="1" applyAlignment="1">
      <alignment horizontal="left" vertical="center" wrapText="1"/>
    </xf>
    <xf numFmtId="194" fontId="11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194" fontId="1" fillId="30" borderId="10" xfId="0" applyNumberFormat="1" applyFont="1" applyFill="1" applyBorder="1" applyAlignment="1">
      <alignment horizontal="left" vertical="center" wrapText="1"/>
    </xf>
    <xf numFmtId="194" fontId="11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left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6" fillId="0" borderId="0" xfId="6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32" borderId="13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0" borderId="13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30" borderId="16" xfId="0" applyFont="1" applyFill="1" applyBorder="1" applyAlignment="1">
      <alignment horizontal="left" vertical="center"/>
    </xf>
    <xf numFmtId="0" fontId="3" fillId="30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gaShepko\Desktop\&#1074;%20&#1086;&#1073;&#1097;&#1080;&#1081;%20&#1086;&#1090;&#1076;&#1077;&#1083;\&#1088;&#1077;&#1076;&#1072;&#1082;&#1094;&#1080;&#1103;%20%20&#1089;%202016\&#1052;&#1072;&#1083;&#1099;&#1081;%20&#1080;%20&#1089;&#1088;&#1077;&#1076;&#1085;&#1080;&#108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1 к пас"/>
      <sheetName val="ПР2 к пасп"/>
      <sheetName val="Пр1 к про"/>
      <sheetName val="Пр2 к прог"/>
      <sheetName val="1.1."/>
      <sheetName val="1.2."/>
      <sheetName val="2.1."/>
      <sheetName val="2.2."/>
      <sheetName val="3.1."/>
      <sheetName val="3.2."/>
      <sheetName val="4.1."/>
      <sheetName val="4.2."/>
    </sheetNames>
    <sheetDataSet>
      <sheetData sheetId="10">
        <row r="8">
          <cell r="A8">
            <v>1</v>
          </cell>
          <cell r="B8" t="str">
            <v>Размер ставки субсидирования:</v>
          </cell>
        </row>
        <row r="9">
          <cell r="B9" t="str">
            <v>г. Игарка и п. Светлогорск</v>
          </cell>
          <cell r="C9" t="str">
            <v>руб.</v>
          </cell>
        </row>
        <row r="10">
          <cell r="B10" t="str">
            <v>с. Туруханск, с.Верхнеимбатск, п. Бор, с.Ворогово, с.Зотино</v>
          </cell>
          <cell r="C10" t="str">
            <v>руб.</v>
          </cell>
        </row>
        <row r="11">
          <cell r="A11">
            <v>2</v>
          </cell>
          <cell r="B11" t="str">
            <v>Объем произведенного хлеба</v>
          </cell>
          <cell r="C11" t="str">
            <v>тн.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">
      <selection activeCell="N10" sqref="N10"/>
    </sheetView>
  </sheetViews>
  <sheetFormatPr defaultColWidth="9.140625" defaultRowHeight="12.75"/>
  <cols>
    <col min="1" max="1" width="8.57421875" style="1" customWidth="1"/>
    <col min="2" max="2" width="56.140625" style="1" customWidth="1"/>
    <col min="3" max="3" width="12.28125" style="1" customWidth="1"/>
    <col min="4" max="4" width="11.421875" style="1" customWidth="1"/>
    <col min="5" max="5" width="20.57421875" style="1" customWidth="1"/>
    <col min="6" max="6" width="15.00390625" style="1" customWidth="1"/>
    <col min="7" max="7" width="11.8515625" style="1" customWidth="1"/>
    <col min="8" max="8" width="10.8515625" style="1" customWidth="1"/>
    <col min="9" max="9" width="11.7109375" style="1" customWidth="1"/>
    <col min="10" max="10" width="11.421875" style="1" customWidth="1"/>
    <col min="11" max="11" width="11.57421875" style="1" customWidth="1"/>
    <col min="12" max="12" width="13.28125" style="1" customWidth="1"/>
    <col min="13" max="13" width="11.8515625" style="1" bestFit="1" customWidth="1"/>
    <col min="14" max="16384" width="9.140625" style="1" customWidth="1"/>
  </cols>
  <sheetData>
    <row r="1" spans="9:12" ht="78" customHeight="1">
      <c r="I1" s="106" t="s">
        <v>170</v>
      </c>
      <c r="J1" s="106"/>
      <c r="K1" s="106"/>
      <c r="L1" s="106"/>
    </row>
    <row r="3" spans="7:12" ht="83.25" customHeight="1">
      <c r="G3" s="2"/>
      <c r="H3" s="2"/>
      <c r="I3" s="106" t="s">
        <v>96</v>
      </c>
      <c r="J3" s="106"/>
      <c r="K3" s="106"/>
      <c r="L3" s="106"/>
    </row>
    <row r="5" spans="1:12" ht="33.75" customHeight="1">
      <c r="A5" s="107" t="s">
        <v>157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8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34"/>
      <c r="L6" s="34"/>
    </row>
    <row r="8" spans="1:12" ht="31.5">
      <c r="A8" s="4" t="s">
        <v>0</v>
      </c>
      <c r="B8" s="4" t="s">
        <v>1</v>
      </c>
      <c r="C8" s="4" t="s">
        <v>2</v>
      </c>
      <c r="D8" s="4" t="s">
        <v>56</v>
      </c>
      <c r="E8" s="4" t="s">
        <v>3</v>
      </c>
      <c r="F8" s="4">
        <v>2012</v>
      </c>
      <c r="G8" s="4">
        <v>2013</v>
      </c>
      <c r="H8" s="4">
        <v>2014</v>
      </c>
      <c r="I8" s="4">
        <v>2015</v>
      </c>
      <c r="J8" s="4">
        <v>2016</v>
      </c>
      <c r="K8" s="4">
        <v>2017</v>
      </c>
      <c r="L8" s="4">
        <v>2018</v>
      </c>
    </row>
    <row r="9" spans="1:13" ht="15.75" customHeight="1">
      <c r="A9" s="108" t="str">
        <f>'ПР2 к пасп'!A9:M9</f>
        <v>Подпрограмма 1. Поддержка развития малого и среднего предпринимательства на территории Туруханского района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5"/>
      <c r="M9" s="1">
        <f>'Пр1 к про'!M14</f>
        <v>2658.25</v>
      </c>
    </row>
    <row r="10" spans="1:12" ht="47.25" customHeight="1">
      <c r="A10" s="4">
        <v>1</v>
      </c>
      <c r="B10" s="5" t="s">
        <v>167</v>
      </c>
      <c r="C10" s="4" t="s">
        <v>7</v>
      </c>
      <c r="D10" s="7">
        <f>M$9/M$40/5</f>
        <v>0.005583199267590112</v>
      </c>
      <c r="E10" s="109" t="s">
        <v>76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</row>
    <row r="11" spans="1:12" ht="31.5">
      <c r="A11" s="4">
        <v>2</v>
      </c>
      <c r="B11" s="5" t="s">
        <v>168</v>
      </c>
      <c r="C11" s="4" t="s">
        <v>5</v>
      </c>
      <c r="D11" s="7">
        <f>M$9/M$40/5</f>
        <v>0.005583199267590112</v>
      </c>
      <c r="E11" s="109"/>
      <c r="F11" s="4">
        <v>1112</v>
      </c>
      <c r="G11" s="4">
        <v>1191</v>
      </c>
      <c r="H11" s="4">
        <v>1181</v>
      </c>
      <c r="I11" s="4">
        <v>1211</v>
      </c>
      <c r="J11" s="4">
        <v>1223</v>
      </c>
      <c r="K11" s="4">
        <v>1227</v>
      </c>
      <c r="L11" s="4">
        <v>1231</v>
      </c>
    </row>
    <row r="12" spans="1:12" ht="47.25" customHeight="1">
      <c r="A12" s="4" t="s">
        <v>110</v>
      </c>
      <c r="B12" s="5" t="s">
        <v>169</v>
      </c>
      <c r="C12" s="4" t="s">
        <v>5</v>
      </c>
      <c r="D12" s="110">
        <f>M$9/M$40/5</f>
        <v>0.005583199267590112</v>
      </c>
      <c r="E12" s="109" t="s">
        <v>22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4</v>
      </c>
      <c r="L12" s="4">
        <v>4</v>
      </c>
    </row>
    <row r="13" spans="1:12" ht="63">
      <c r="A13" s="4" t="s">
        <v>113</v>
      </c>
      <c r="B13" s="5" t="s">
        <v>131</v>
      </c>
      <c r="C13" s="4" t="s">
        <v>5</v>
      </c>
      <c r="D13" s="111"/>
      <c r="E13" s="109"/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2</v>
      </c>
      <c r="L13" s="4">
        <v>2</v>
      </c>
    </row>
    <row r="14" spans="1:12" ht="78.75">
      <c r="A14" s="4" t="s">
        <v>114</v>
      </c>
      <c r="B14" s="5" t="s">
        <v>132</v>
      </c>
      <c r="C14" s="4" t="s">
        <v>5</v>
      </c>
      <c r="D14" s="112"/>
      <c r="E14" s="109"/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2</v>
      </c>
      <c r="L14" s="4">
        <v>2</v>
      </c>
    </row>
    <row r="15" spans="1:12" ht="47.25">
      <c r="A15" s="4" t="s">
        <v>164</v>
      </c>
      <c r="B15" s="5" t="s">
        <v>165</v>
      </c>
      <c r="C15" s="4" t="s">
        <v>5</v>
      </c>
      <c r="D15" s="7">
        <f>M$9/M$40/5</f>
        <v>0.005583199267590112</v>
      </c>
      <c r="E15" s="5" t="s">
        <v>22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</row>
    <row r="16" spans="1:12" ht="63">
      <c r="A16" s="4" t="s">
        <v>10</v>
      </c>
      <c r="B16" s="5" t="s">
        <v>115</v>
      </c>
      <c r="C16" s="4" t="s">
        <v>7</v>
      </c>
      <c r="D16" s="110">
        <f>M$9/M$40/5</f>
        <v>0.005583199267590112</v>
      </c>
      <c r="E16" s="109" t="s">
        <v>22</v>
      </c>
      <c r="F16" s="4">
        <v>30</v>
      </c>
      <c r="G16" s="4">
        <v>0</v>
      </c>
      <c r="H16" s="4">
        <v>12</v>
      </c>
      <c r="I16" s="4">
        <v>0</v>
      </c>
      <c r="J16" s="4">
        <v>0</v>
      </c>
      <c r="K16" s="4">
        <v>14</v>
      </c>
      <c r="L16" s="4">
        <v>14</v>
      </c>
    </row>
    <row r="17" spans="1:12" ht="47.25">
      <c r="A17" s="4" t="s">
        <v>111</v>
      </c>
      <c r="B17" s="5" t="s">
        <v>108</v>
      </c>
      <c r="C17" s="4" t="s">
        <v>7</v>
      </c>
      <c r="D17" s="111"/>
      <c r="E17" s="109"/>
      <c r="F17" s="4">
        <v>30</v>
      </c>
      <c r="G17" s="4">
        <v>0</v>
      </c>
      <c r="H17" s="4">
        <v>12</v>
      </c>
      <c r="I17" s="4">
        <v>0</v>
      </c>
      <c r="J17" s="4">
        <v>0</v>
      </c>
      <c r="K17" s="4">
        <v>12</v>
      </c>
      <c r="L17" s="4">
        <v>12</v>
      </c>
    </row>
    <row r="18" spans="1:12" ht="78.75">
      <c r="A18" s="4" t="s">
        <v>112</v>
      </c>
      <c r="B18" s="5" t="s">
        <v>103</v>
      </c>
      <c r="C18" s="4" t="s">
        <v>7</v>
      </c>
      <c r="D18" s="112"/>
      <c r="E18" s="109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</v>
      </c>
      <c r="L18" s="4">
        <v>2</v>
      </c>
    </row>
    <row r="19" spans="1:13" ht="15.75" customHeight="1">
      <c r="A19" s="108" t="str">
        <f>'ПР2 к пасп'!A19:M19</f>
        <v>Подпрограмма 2. Развитие сельского хозяйства и регулирование рынков сельскохозяйственной продукции, сырья и продовольствия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5"/>
      <c r="M19" s="22">
        <f>'2.2.'!M9</f>
        <v>22355.42</v>
      </c>
    </row>
    <row r="20" spans="1:12" ht="15.75" customHeight="1">
      <c r="A20" s="4">
        <f>'ПР2 к пасп'!A20</f>
        <v>1</v>
      </c>
      <c r="B20" s="5" t="str">
        <f>'ПР2 к пасп'!B20</f>
        <v>Производства мяса скота и птицы</v>
      </c>
      <c r="C20" s="4" t="s">
        <v>9</v>
      </c>
      <c r="D20" s="110">
        <f>M$19/M$40/5</f>
        <v>0.04695373443832196</v>
      </c>
      <c r="E20" s="114" t="s">
        <v>60</v>
      </c>
      <c r="F20" s="4">
        <v>21.06</v>
      </c>
      <c r="G20" s="4">
        <v>22.1</v>
      </c>
      <c r="H20" s="4">
        <v>11.2</v>
      </c>
      <c r="I20" s="4">
        <v>11.600000000000001</v>
      </c>
      <c r="J20" s="7">
        <v>12.345446735395193</v>
      </c>
      <c r="K20" s="7">
        <v>13.13933032498436</v>
      </c>
      <c r="L20" s="7">
        <v>13.402116931484048</v>
      </c>
    </row>
    <row r="21" spans="1:12" ht="15.75">
      <c r="A21" s="4" t="str">
        <f>'ПР2 к пасп'!A21</f>
        <v>1.1.</v>
      </c>
      <c r="B21" s="5" t="str">
        <f>'ПР2 к пасп'!B21</f>
        <v>Крупно рогатого скота</v>
      </c>
      <c r="C21" s="4" t="s">
        <v>9</v>
      </c>
      <c r="D21" s="111"/>
      <c r="E21" s="115"/>
      <c r="F21" s="4">
        <v>15.6</v>
      </c>
      <c r="G21" s="4">
        <v>14.5</v>
      </c>
      <c r="H21" s="4">
        <v>9.7</v>
      </c>
      <c r="I21" s="4">
        <v>10.3</v>
      </c>
      <c r="J21" s="7">
        <v>10.93711340206186</v>
      </c>
      <c r="K21" s="7">
        <v>11.613635880539915</v>
      </c>
      <c r="L21" s="7">
        <v>11.845908598150714</v>
      </c>
    </row>
    <row r="22" spans="1:12" ht="15.75">
      <c r="A22" s="4" t="str">
        <f>'ПР2 к пасп'!A22</f>
        <v>1.2.</v>
      </c>
      <c r="B22" s="5" t="str">
        <f>'ПР2 к пасп'!B22</f>
        <v>Птицы</v>
      </c>
      <c r="C22" s="4" t="s">
        <v>9</v>
      </c>
      <c r="D22" s="111"/>
      <c r="E22" s="115"/>
      <c r="F22" s="4">
        <v>0.36</v>
      </c>
      <c r="G22" s="4">
        <v>0.3</v>
      </c>
      <c r="H22" s="4">
        <v>1.2</v>
      </c>
      <c r="I22" s="4">
        <v>1.3</v>
      </c>
      <c r="J22" s="7">
        <v>1.4083333333333337</v>
      </c>
      <c r="K22" s="7">
        <v>1.525694444444445</v>
      </c>
      <c r="L22" s="7">
        <v>1.5562083333333339</v>
      </c>
    </row>
    <row r="23" spans="1:12" ht="15.75">
      <c r="A23" s="4" t="str">
        <f>'ПР2 к пасп'!A23</f>
        <v>1.3.</v>
      </c>
      <c r="B23" s="5" t="str">
        <f>'ПР2 к пасп'!B23</f>
        <v>Свиньи</v>
      </c>
      <c r="C23" s="4" t="s">
        <v>9</v>
      </c>
      <c r="D23" s="112"/>
      <c r="E23" s="115"/>
      <c r="F23" s="4">
        <v>5.1</v>
      </c>
      <c r="G23" s="4">
        <v>7.3</v>
      </c>
      <c r="H23" s="4">
        <v>0.3</v>
      </c>
      <c r="I23" s="4">
        <v>0</v>
      </c>
      <c r="J23" s="7">
        <v>0</v>
      </c>
      <c r="K23" s="7">
        <v>0</v>
      </c>
      <c r="L23" s="7">
        <v>0</v>
      </c>
    </row>
    <row r="24" spans="1:12" ht="63">
      <c r="A24" s="4">
        <f>'ПР2 к пасп'!A24</f>
        <v>2</v>
      </c>
      <c r="B24" s="5" t="str">
        <f>'ПР2 к пасп'!B24</f>
        <v>Производство молока</v>
      </c>
      <c r="C24" s="4" t="s">
        <v>9</v>
      </c>
      <c r="D24" s="7">
        <f>M$19/M$40/5</f>
        <v>0.04695373443832196</v>
      </c>
      <c r="E24" s="5" t="s">
        <v>60</v>
      </c>
      <c r="F24" s="4">
        <v>147.2</v>
      </c>
      <c r="G24" s="4">
        <v>121</v>
      </c>
      <c r="H24" s="4">
        <v>120.2</v>
      </c>
      <c r="I24" s="4">
        <v>121</v>
      </c>
      <c r="J24" s="36">
        <v>121.80532445923461</v>
      </c>
      <c r="K24" s="36">
        <v>122.61600881503651</v>
      </c>
      <c r="L24" s="36">
        <v>125.06832899133724</v>
      </c>
    </row>
    <row r="25" spans="1:12" ht="15.75">
      <c r="A25" s="4">
        <f>'ПР2 к пасп'!A25</f>
        <v>3</v>
      </c>
      <c r="B25" s="5" t="str">
        <f>'ПР2 к пасп'!B25</f>
        <v>Производство яиц</v>
      </c>
      <c r="C25" s="4" t="s">
        <v>26</v>
      </c>
      <c r="D25" s="7">
        <f>M$19/M$40/5</f>
        <v>0.04695373443832196</v>
      </c>
      <c r="E25" s="60"/>
      <c r="F25" s="4">
        <v>1369</v>
      </c>
      <c r="G25" s="4">
        <v>795</v>
      </c>
      <c r="H25" s="4">
        <v>860</v>
      </c>
      <c r="I25" s="4">
        <v>887</v>
      </c>
      <c r="J25" s="37">
        <v>914.8476744186047</v>
      </c>
      <c r="K25" s="37">
        <v>943.5696362898866</v>
      </c>
      <c r="L25" s="37">
        <v>962.4410290156843</v>
      </c>
    </row>
    <row r="26" spans="1:12" ht="78.75">
      <c r="A26" s="4">
        <f>'ПР2 к пасп'!A26</f>
        <v>4</v>
      </c>
      <c r="B26" s="5" t="str">
        <f>'ПР2 к пасп'!B26</f>
        <v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v>
      </c>
      <c r="C26" s="4" t="s">
        <v>5</v>
      </c>
      <c r="D26" s="110">
        <f>M$19/M$40/5</f>
        <v>0.04695373443832196</v>
      </c>
      <c r="E26" s="114" t="s">
        <v>22</v>
      </c>
      <c r="F26" s="4">
        <v>0</v>
      </c>
      <c r="G26" s="4">
        <v>0</v>
      </c>
      <c r="H26" s="4">
        <v>0</v>
      </c>
      <c r="I26" s="4">
        <v>0</v>
      </c>
      <c r="J26" s="4">
        <v>3</v>
      </c>
      <c r="K26" s="4">
        <v>7</v>
      </c>
      <c r="L26" s="4">
        <v>7</v>
      </c>
    </row>
    <row r="27" spans="1:12" ht="15.75">
      <c r="A27" s="4" t="str">
        <f>'ПР2 к пасп'!A27</f>
        <v>4.1.</v>
      </c>
      <c r="B27" s="5" t="str">
        <f>'ПР2 к пасп'!B27</f>
        <v>коров</v>
      </c>
      <c r="C27" s="4" t="s">
        <v>5</v>
      </c>
      <c r="D27" s="111"/>
      <c r="E27" s="115"/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5</v>
      </c>
      <c r="L27" s="4">
        <v>5</v>
      </c>
    </row>
    <row r="28" spans="1:12" ht="15.75">
      <c r="A28" s="4" t="str">
        <f>'ПР2 к пасп'!A28</f>
        <v>4.2.</v>
      </c>
      <c r="B28" s="5" t="str">
        <f>'ПР2 к пасп'!B28</f>
        <v>нетелей</v>
      </c>
      <c r="C28" s="4" t="s">
        <v>5</v>
      </c>
      <c r="D28" s="112"/>
      <c r="E28" s="116"/>
      <c r="F28" s="4">
        <v>0</v>
      </c>
      <c r="G28" s="4">
        <v>0</v>
      </c>
      <c r="H28" s="4">
        <v>0</v>
      </c>
      <c r="I28" s="4">
        <v>0</v>
      </c>
      <c r="J28" s="4">
        <v>2</v>
      </c>
      <c r="K28" s="4">
        <v>2</v>
      </c>
      <c r="L28" s="4">
        <v>2</v>
      </c>
    </row>
    <row r="29" spans="1:12" ht="78.75">
      <c r="A29" s="4" t="str">
        <f>'2.1.'!A21</f>
        <v>5.</v>
      </c>
      <c r="B29" s="5" t="str">
        <f>'2.1.'!B21</f>
        <v>Увеличение численности охотпользователей при создании условий для ведения охотхозяйственной деятельности</v>
      </c>
      <c r="C29" s="4" t="s">
        <v>155</v>
      </c>
      <c r="D29" s="83">
        <f>M$19/M$40/5</f>
        <v>0.04695373443832196</v>
      </c>
      <c r="E29" s="82" t="s">
        <v>156</v>
      </c>
      <c r="F29" s="4"/>
      <c r="G29" s="4"/>
      <c r="H29" s="4"/>
      <c r="I29" s="37">
        <v>10</v>
      </c>
      <c r="J29" s="4">
        <v>10</v>
      </c>
      <c r="K29" s="4"/>
      <c r="L29" s="4"/>
    </row>
    <row r="30" spans="1:13" ht="15.75">
      <c r="A30" s="108" t="str">
        <f>'ПР2 к пасп'!A30:M30</f>
        <v>Подпрограмма 3. Предоставление субсидий на возмещение части затрат, связанных с поставкой и обеспечением населения Туруханского района  продуктами питания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5"/>
      <c r="M30" s="22">
        <f>'Пр1 к про'!M43</f>
        <v>29068.332000000002</v>
      </c>
    </row>
    <row r="31" spans="1:12" ht="15.75">
      <c r="A31" s="37">
        <f>'ПР2 к пасп'!A31</f>
        <v>1</v>
      </c>
      <c r="B31" s="40" t="str">
        <f>'ПР2 к пасп'!B31</f>
        <v>Объем завезенных социально-значимых товаров</v>
      </c>
      <c r="C31" s="4" t="s">
        <v>9</v>
      </c>
      <c r="D31" s="7">
        <f>M$30/M$40</f>
        <v>0.3052652871860552</v>
      </c>
      <c r="E31" s="5" t="s">
        <v>8</v>
      </c>
      <c r="F31" s="4">
        <v>110</v>
      </c>
      <c r="G31" s="4">
        <v>55.12</v>
      </c>
      <c r="H31" s="4">
        <v>46.94</v>
      </c>
      <c r="I31" s="4">
        <v>0</v>
      </c>
      <c r="J31" s="4">
        <v>0</v>
      </c>
      <c r="K31" s="4">
        <v>74.31</v>
      </c>
      <c r="L31" s="4">
        <v>76.17</v>
      </c>
    </row>
    <row r="32" spans="1:13" ht="15.75">
      <c r="A32" s="108" t="s">
        <v>83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5"/>
      <c r="M32" s="23">
        <f>'Пр1 к про'!M52</f>
        <v>41141.18</v>
      </c>
    </row>
    <row r="33" spans="1:13" ht="15.75">
      <c r="A33" s="4">
        <f>'ПР2 к пасп'!A33</f>
        <v>1</v>
      </c>
      <c r="B33" s="5" t="str">
        <f>'ПР2 к пасп'!B33</f>
        <v>Размер ставки субсидирования:</v>
      </c>
      <c r="C33" s="4"/>
      <c r="D33" s="110">
        <f>M$32/M$40/2</f>
        <v>0.2160250221421922</v>
      </c>
      <c r="E33" s="118" t="s">
        <v>8</v>
      </c>
      <c r="F33" s="37"/>
      <c r="G33" s="37"/>
      <c r="H33" s="37"/>
      <c r="I33" s="37"/>
      <c r="J33" s="37"/>
      <c r="K33" s="37"/>
      <c r="L33" s="37"/>
      <c r="M33" s="23"/>
    </row>
    <row r="34" spans="1:13" ht="15.75">
      <c r="A34" s="4" t="str">
        <f>'ПР2 к пасп'!A34</f>
        <v>1.1.</v>
      </c>
      <c r="B34" s="5" t="str">
        <f>'ПР2 к пасп'!B34</f>
        <v>г. Игарка и п. Светлогорск</v>
      </c>
      <c r="C34" s="4" t="s">
        <v>75</v>
      </c>
      <c r="D34" s="111"/>
      <c r="E34" s="119"/>
      <c r="F34" s="37">
        <v>5</v>
      </c>
      <c r="G34" s="37">
        <v>3</v>
      </c>
      <c r="H34" s="37">
        <v>3</v>
      </c>
      <c r="I34" s="37">
        <v>3</v>
      </c>
      <c r="J34" s="37">
        <v>2</v>
      </c>
      <c r="K34" s="37">
        <v>2</v>
      </c>
      <c r="L34" s="37">
        <v>2</v>
      </c>
      <c r="M34" s="23"/>
    </row>
    <row r="35" spans="1:13" ht="31.5">
      <c r="A35" s="4" t="str">
        <f>'ПР2 к пасп'!A35</f>
        <v>1.2.</v>
      </c>
      <c r="B35" s="5" t="str">
        <f>'ПР2 к пасп'!B35</f>
        <v>с. Туруханск, с.Верхнеимбатск, п. Бор, с.Ворогово, с.Зотино</v>
      </c>
      <c r="C35" s="4" t="s">
        <v>75</v>
      </c>
      <c r="D35" s="112"/>
      <c r="E35" s="120"/>
      <c r="F35" s="37">
        <v>14</v>
      </c>
      <c r="G35" s="37">
        <v>11</v>
      </c>
      <c r="H35" s="37">
        <v>11</v>
      </c>
      <c r="I35" s="37">
        <v>11</v>
      </c>
      <c r="J35" s="37">
        <v>10</v>
      </c>
      <c r="K35" s="37">
        <v>10</v>
      </c>
      <c r="L35" s="37">
        <v>10</v>
      </c>
      <c r="M35" s="23"/>
    </row>
    <row r="36" spans="1:12" ht="15.75">
      <c r="A36" s="4">
        <f>'ПР2 к пасп'!A36</f>
        <v>2</v>
      </c>
      <c r="B36" s="5" t="str">
        <f>'ПР2 к пасп'!B36</f>
        <v>Объем произведенного хлеба</v>
      </c>
      <c r="C36" s="4" t="s">
        <v>9</v>
      </c>
      <c r="D36" s="7">
        <f>M$32/M$40/2</f>
        <v>0.2160250221421922</v>
      </c>
      <c r="E36" s="5" t="s">
        <v>8</v>
      </c>
      <c r="F36" s="37">
        <v>1077.17</v>
      </c>
      <c r="G36" s="37">
        <v>1225.79</v>
      </c>
      <c r="H36" s="37">
        <v>1229.43</v>
      </c>
      <c r="I36" s="37">
        <v>1218.34</v>
      </c>
      <c r="J36" s="37">
        <v>1306.21</v>
      </c>
      <c r="K36" s="37">
        <v>1306.21</v>
      </c>
      <c r="L36" s="37">
        <v>1306.21</v>
      </c>
    </row>
    <row r="37" spans="1:12" ht="15.75">
      <c r="A37" s="8"/>
      <c r="B37" s="9"/>
      <c r="C37" s="8"/>
      <c r="D37" s="28">
        <f>D36+D33+D31+D29+D26+D25+D24+D20+D16+D15+D12+D11+D10</f>
        <v>1</v>
      </c>
      <c r="E37" s="9"/>
      <c r="F37" s="9"/>
      <c r="G37" s="29"/>
      <c r="H37" s="29"/>
      <c r="I37" s="29"/>
      <c r="J37" s="29"/>
      <c r="K37" s="29"/>
      <c r="L37" s="29"/>
    </row>
    <row r="38" spans="1:12" ht="15.75">
      <c r="A38" s="8"/>
      <c r="B38" s="9"/>
      <c r="C38" s="8"/>
      <c r="D38" s="28"/>
      <c r="E38" s="9"/>
      <c r="F38" s="9"/>
      <c r="G38" s="29"/>
      <c r="H38" s="29"/>
      <c r="I38" s="29"/>
      <c r="J38" s="29"/>
      <c r="K38" s="29"/>
      <c r="L38" s="29"/>
    </row>
    <row r="39" spans="1:12" ht="15.75">
      <c r="A39" s="8"/>
      <c r="B39" s="9"/>
      <c r="C39" s="8"/>
      <c r="D39" s="28"/>
      <c r="E39" s="9"/>
      <c r="F39" s="9"/>
      <c r="G39" s="29"/>
      <c r="H39" s="29"/>
      <c r="I39" s="29"/>
      <c r="J39" s="29"/>
      <c r="K39" s="29"/>
      <c r="L39" s="29"/>
    </row>
    <row r="40" spans="4:13" ht="15.75">
      <c r="D40" s="24"/>
      <c r="M40" s="22">
        <f>M32+M30+M19+M9</f>
        <v>95223.182</v>
      </c>
    </row>
    <row r="41" spans="4:13" ht="15.75">
      <c r="D41" s="24"/>
      <c r="M41" s="22"/>
    </row>
    <row r="42" spans="4:13" ht="15.75">
      <c r="D42" s="24"/>
      <c r="M42" s="22"/>
    </row>
    <row r="43" spans="4:13" ht="15.75">
      <c r="D43" s="24"/>
      <c r="M43" s="22"/>
    </row>
    <row r="44" spans="1:13" ht="18.75">
      <c r="A44" s="117"/>
      <c r="B44" s="117"/>
      <c r="M44" s="22"/>
    </row>
    <row r="45" spans="1:13" ht="18.75">
      <c r="A45" s="117"/>
      <c r="B45" s="117"/>
      <c r="H45" s="113"/>
      <c r="I45" s="113"/>
      <c r="M45" s="22"/>
    </row>
    <row r="46" spans="4:13" ht="15.75">
      <c r="D46" s="24"/>
      <c r="M46" s="22"/>
    </row>
    <row r="47" spans="4:13" ht="15.75">
      <c r="D47" s="24"/>
      <c r="M47" s="22"/>
    </row>
    <row r="48" spans="4:13" ht="15.75">
      <c r="D48" s="24"/>
      <c r="M48" s="22"/>
    </row>
    <row r="49" spans="1:13" ht="18.75">
      <c r="A49" s="117"/>
      <c r="B49" s="117"/>
      <c r="M49" s="22"/>
    </row>
    <row r="50" spans="1:13" ht="18.75">
      <c r="A50" s="117"/>
      <c r="B50" s="117"/>
      <c r="H50" s="113"/>
      <c r="I50" s="113"/>
      <c r="M50" s="22"/>
    </row>
    <row r="51" spans="4:13" ht="15.75">
      <c r="D51" s="24"/>
      <c r="M51" s="22"/>
    </row>
    <row r="52" spans="4:13" ht="15.75">
      <c r="D52" s="24"/>
      <c r="M52" s="22"/>
    </row>
    <row r="53" spans="4:13" ht="15.75">
      <c r="D53" s="24"/>
      <c r="M53" s="22"/>
    </row>
  </sheetData>
  <sheetProtection/>
  <mergeCells count="25">
    <mergeCell ref="A49:B49"/>
    <mergeCell ref="A50:B50"/>
    <mergeCell ref="H50:I50"/>
    <mergeCell ref="I1:L1"/>
    <mergeCell ref="A30:K30"/>
    <mergeCell ref="A32:K32"/>
    <mergeCell ref="D33:D35"/>
    <mergeCell ref="E33:E35"/>
    <mergeCell ref="A44:B44"/>
    <mergeCell ref="A45:B45"/>
    <mergeCell ref="H45:I45"/>
    <mergeCell ref="D16:D18"/>
    <mergeCell ref="E16:E18"/>
    <mergeCell ref="A19:K19"/>
    <mergeCell ref="D20:D23"/>
    <mergeCell ref="E20:E23"/>
    <mergeCell ref="D26:D28"/>
    <mergeCell ref="E26:E28"/>
    <mergeCell ref="I3:L3"/>
    <mergeCell ref="A5:L5"/>
    <mergeCell ref="A6:J6"/>
    <mergeCell ref="A9:K9"/>
    <mergeCell ref="E10:E11"/>
    <mergeCell ref="D12:D14"/>
    <mergeCell ref="E12:E14"/>
  </mergeCells>
  <printOptions/>
  <pageMargins left="0.3937007874015748" right="0.1968503937007874" top="0.7874015748031497" bottom="0.3937007874015748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75" zoomScaleSheetLayoutView="75" workbookViewId="0" topLeftCell="A1">
      <pane ySplit="8" topLeftCell="A39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9.00390625" style="1" customWidth="1"/>
    <col min="2" max="2" width="51.421875" style="1" customWidth="1"/>
    <col min="3" max="3" width="12.8515625" style="1" customWidth="1"/>
    <col min="4" max="4" width="11.00390625" style="1" customWidth="1"/>
    <col min="5" max="5" width="13.7109375" style="1" customWidth="1"/>
    <col min="6" max="6" width="10.7109375" style="1" customWidth="1"/>
    <col min="7" max="7" width="11.140625" style="1" customWidth="1"/>
    <col min="8" max="8" width="12.00390625" style="1" customWidth="1"/>
    <col min="9" max="9" width="12.7109375" style="1" customWidth="1"/>
    <col min="10" max="10" width="12.00390625" style="1" customWidth="1"/>
    <col min="11" max="11" width="11.421875" style="1" customWidth="1"/>
    <col min="12" max="12" width="10.57421875" style="1" customWidth="1"/>
    <col min="13" max="13" width="13.421875" style="1" customWidth="1"/>
    <col min="14" max="14" width="13.28125" style="1" customWidth="1"/>
    <col min="15" max="15" width="14.421875" style="1" bestFit="1" customWidth="1"/>
    <col min="16" max="16384" width="9.140625" style="1" customWidth="1"/>
  </cols>
  <sheetData>
    <row r="1" spans="11:14" ht="69" customHeight="1">
      <c r="K1" s="106" t="s">
        <v>171</v>
      </c>
      <c r="L1" s="106"/>
      <c r="M1" s="106"/>
      <c r="N1" s="106"/>
    </row>
    <row r="3" spans="9:14" ht="88.5" customHeight="1">
      <c r="I3" s="2"/>
      <c r="J3" s="2"/>
      <c r="K3" s="106" t="s">
        <v>97</v>
      </c>
      <c r="L3" s="106"/>
      <c r="M3" s="106"/>
      <c r="N3" s="106"/>
    </row>
    <row r="4" spans="10:13" ht="15.75">
      <c r="J4" s="3"/>
      <c r="K4" s="3"/>
      <c r="L4" s="3"/>
      <c r="M4" s="3"/>
    </row>
    <row r="5" spans="1:13" ht="15.75">
      <c r="A5" s="123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7" spans="1:14" ht="15.75" customHeight="1">
      <c r="A7" s="118" t="s">
        <v>0</v>
      </c>
      <c r="B7" s="118" t="s">
        <v>1</v>
      </c>
      <c r="C7" s="118" t="s">
        <v>2</v>
      </c>
      <c r="D7" s="118">
        <v>2012</v>
      </c>
      <c r="E7" s="118">
        <v>2013</v>
      </c>
      <c r="F7" s="118">
        <v>2014</v>
      </c>
      <c r="G7" s="118">
        <v>2015</v>
      </c>
      <c r="H7" s="118">
        <v>2016</v>
      </c>
      <c r="I7" s="121" t="s">
        <v>52</v>
      </c>
      <c r="J7" s="122"/>
      <c r="K7" s="121" t="s">
        <v>53</v>
      </c>
      <c r="L7" s="124"/>
      <c r="M7" s="124"/>
      <c r="N7" s="122"/>
    </row>
    <row r="8" spans="1:14" ht="15.75">
      <c r="A8" s="120"/>
      <c r="B8" s="120"/>
      <c r="C8" s="120"/>
      <c r="D8" s="120"/>
      <c r="E8" s="120"/>
      <c r="F8" s="120"/>
      <c r="G8" s="120"/>
      <c r="H8" s="120"/>
      <c r="I8" s="4">
        <v>2017</v>
      </c>
      <c r="J8" s="4">
        <v>2018</v>
      </c>
      <c r="K8" s="4">
        <v>2019</v>
      </c>
      <c r="L8" s="4">
        <v>2020</v>
      </c>
      <c r="M8" s="84">
        <v>2021</v>
      </c>
      <c r="N8" s="4">
        <v>2022</v>
      </c>
    </row>
    <row r="9" spans="1:14" ht="15.75">
      <c r="A9" s="125" t="s">
        <v>61</v>
      </c>
      <c r="B9" s="126"/>
      <c r="C9" s="126"/>
      <c r="D9" s="126"/>
      <c r="E9" s="126"/>
      <c r="F9" s="126"/>
      <c r="G9" s="126"/>
      <c r="H9" s="126"/>
      <c r="I9" s="126"/>
      <c r="J9" s="128"/>
      <c r="K9" s="128"/>
      <c r="L9" s="128"/>
      <c r="M9" s="128"/>
      <c r="N9" s="4"/>
    </row>
    <row r="10" spans="1:14" ht="31.5">
      <c r="A10" s="4">
        <v>1</v>
      </c>
      <c r="B10" s="5" t="s">
        <v>167</v>
      </c>
      <c r="C10" s="4" t="s">
        <v>7</v>
      </c>
      <c r="D10" s="4">
        <v>0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6">
        <v>1</v>
      </c>
      <c r="K10" s="6">
        <v>1</v>
      </c>
      <c r="L10" s="6">
        <v>1</v>
      </c>
      <c r="M10" s="85">
        <v>1</v>
      </c>
      <c r="N10" s="4">
        <v>1</v>
      </c>
    </row>
    <row r="11" spans="1:14" ht="31.5">
      <c r="A11" s="4">
        <v>2</v>
      </c>
      <c r="B11" s="5" t="s">
        <v>168</v>
      </c>
      <c r="C11" s="4" t="s">
        <v>5</v>
      </c>
      <c r="D11" s="4">
        <v>1112</v>
      </c>
      <c r="E11" s="4">
        <v>1191</v>
      </c>
      <c r="F11" s="4">
        <v>1181</v>
      </c>
      <c r="G11" s="4">
        <v>1211</v>
      </c>
      <c r="H11" s="4">
        <v>1223</v>
      </c>
      <c r="I11" s="4">
        <v>1227</v>
      </c>
      <c r="J11" s="4">
        <v>1231</v>
      </c>
      <c r="K11" s="4">
        <v>0</v>
      </c>
      <c r="L11" s="6">
        <v>1233</v>
      </c>
      <c r="M11" s="85">
        <v>1235</v>
      </c>
      <c r="N11" s="4">
        <v>1235</v>
      </c>
    </row>
    <row r="12" spans="1:14" ht="47.25">
      <c r="A12" s="4" t="s">
        <v>110</v>
      </c>
      <c r="B12" s="5" t="s">
        <v>169</v>
      </c>
      <c r="C12" s="4" t="s">
        <v>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4</v>
      </c>
      <c r="J12" s="4">
        <v>4</v>
      </c>
      <c r="K12" s="6">
        <v>5</v>
      </c>
      <c r="L12" s="6">
        <v>6</v>
      </c>
      <c r="M12" s="85">
        <v>7</v>
      </c>
      <c r="N12" s="4">
        <v>7</v>
      </c>
    </row>
    <row r="13" spans="1:14" ht="63">
      <c r="A13" s="4" t="s">
        <v>113</v>
      </c>
      <c r="B13" s="5" t="s">
        <v>131</v>
      </c>
      <c r="C13" s="4" t="s">
        <v>5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2</v>
      </c>
      <c r="J13" s="4">
        <v>2</v>
      </c>
      <c r="K13" s="6">
        <v>2</v>
      </c>
      <c r="L13" s="6">
        <v>3</v>
      </c>
      <c r="M13" s="85">
        <v>4</v>
      </c>
      <c r="N13" s="4">
        <v>4</v>
      </c>
    </row>
    <row r="14" spans="1:14" ht="78.75">
      <c r="A14" s="4" t="s">
        <v>114</v>
      </c>
      <c r="B14" s="5" t="s">
        <v>132</v>
      </c>
      <c r="C14" s="4" t="s">
        <v>5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2</v>
      </c>
      <c r="J14" s="4">
        <v>2</v>
      </c>
      <c r="K14" s="6">
        <v>3</v>
      </c>
      <c r="L14" s="6">
        <v>3</v>
      </c>
      <c r="M14" s="85">
        <v>3</v>
      </c>
      <c r="N14" s="4">
        <v>3</v>
      </c>
    </row>
    <row r="15" spans="1:14" ht="47.25">
      <c r="A15" s="4" t="s">
        <v>164</v>
      </c>
      <c r="B15" s="5" t="s">
        <v>165</v>
      </c>
      <c r="C15" s="4" t="s">
        <v>5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6">
        <v>0</v>
      </c>
      <c r="L15" s="6">
        <v>0</v>
      </c>
      <c r="M15" s="85">
        <v>0</v>
      </c>
      <c r="N15" s="4">
        <v>0</v>
      </c>
    </row>
    <row r="16" spans="1:14" ht="63">
      <c r="A16" s="4" t="s">
        <v>10</v>
      </c>
      <c r="B16" s="5" t="s">
        <v>115</v>
      </c>
      <c r="C16" s="4" t="s">
        <v>7</v>
      </c>
      <c r="D16" s="4">
        <v>30</v>
      </c>
      <c r="E16" s="4">
        <v>0</v>
      </c>
      <c r="F16" s="4">
        <v>12</v>
      </c>
      <c r="G16" s="4">
        <v>0</v>
      </c>
      <c r="H16" s="4">
        <v>0</v>
      </c>
      <c r="I16" s="4">
        <v>14</v>
      </c>
      <c r="J16" s="4">
        <v>14</v>
      </c>
      <c r="K16" s="6">
        <v>14</v>
      </c>
      <c r="L16" s="6">
        <v>14</v>
      </c>
      <c r="M16" s="85">
        <v>14</v>
      </c>
      <c r="N16" s="4">
        <v>14</v>
      </c>
    </row>
    <row r="17" spans="1:14" ht="47.25">
      <c r="A17" s="4" t="s">
        <v>111</v>
      </c>
      <c r="B17" s="5" t="s">
        <v>108</v>
      </c>
      <c r="C17" s="4" t="s">
        <v>7</v>
      </c>
      <c r="D17" s="4">
        <v>30</v>
      </c>
      <c r="E17" s="4">
        <v>0</v>
      </c>
      <c r="F17" s="4">
        <v>12</v>
      </c>
      <c r="G17" s="4">
        <v>0</v>
      </c>
      <c r="H17" s="4">
        <v>0</v>
      </c>
      <c r="I17" s="4">
        <v>12</v>
      </c>
      <c r="J17" s="4">
        <v>12</v>
      </c>
      <c r="K17" s="6">
        <v>12</v>
      </c>
      <c r="L17" s="6">
        <v>12</v>
      </c>
      <c r="M17" s="85">
        <v>12</v>
      </c>
      <c r="N17" s="4">
        <v>12</v>
      </c>
    </row>
    <row r="18" spans="1:14" ht="78.75">
      <c r="A18" s="4" t="s">
        <v>112</v>
      </c>
      <c r="B18" s="5" t="s">
        <v>103</v>
      </c>
      <c r="C18" s="4" t="s">
        <v>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2</v>
      </c>
      <c r="J18" s="4">
        <v>2</v>
      </c>
      <c r="K18" s="6">
        <v>2</v>
      </c>
      <c r="L18" s="6">
        <v>2</v>
      </c>
      <c r="M18" s="85">
        <v>2</v>
      </c>
      <c r="N18" s="4">
        <v>2</v>
      </c>
    </row>
    <row r="19" spans="1:14" ht="15.75">
      <c r="A19" s="125" t="s">
        <v>73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4"/>
    </row>
    <row r="20" spans="1:14" ht="15.75">
      <c r="A20" s="4">
        <f>'2.1.'!A10</f>
        <v>1</v>
      </c>
      <c r="B20" s="5" t="str">
        <f>'2.1.'!B10</f>
        <v>Производства мяса скота и птицы</v>
      </c>
      <c r="C20" s="4" t="str">
        <f>'2.1.'!C10</f>
        <v>тн.</v>
      </c>
      <c r="D20" s="4">
        <v>0</v>
      </c>
      <c r="E20" s="4">
        <v>1</v>
      </c>
      <c r="F20" s="4">
        <v>1</v>
      </c>
      <c r="G20" s="4">
        <v>1</v>
      </c>
      <c r="H20" s="7">
        <v>1</v>
      </c>
      <c r="I20" s="7">
        <v>1</v>
      </c>
      <c r="J20" s="36">
        <v>1</v>
      </c>
      <c r="K20" s="36">
        <v>1</v>
      </c>
      <c r="L20" s="36">
        <v>1</v>
      </c>
      <c r="M20" s="86">
        <v>1</v>
      </c>
      <c r="N20" s="36">
        <v>1</v>
      </c>
    </row>
    <row r="21" spans="1:14" ht="15.75">
      <c r="A21" s="4" t="str">
        <f>'2.1.'!A11</f>
        <v>1.1.</v>
      </c>
      <c r="B21" s="5" t="str">
        <f>'2.1.'!B11</f>
        <v>Крупно рогатого скота</v>
      </c>
      <c r="C21" s="4" t="str">
        <f>'2.1.'!C11</f>
        <v>тн.</v>
      </c>
      <c r="D21" s="4">
        <v>1112</v>
      </c>
      <c r="E21" s="4">
        <v>1191</v>
      </c>
      <c r="F21" s="4">
        <v>1181</v>
      </c>
      <c r="G21" s="4">
        <v>1211</v>
      </c>
      <c r="H21" s="7">
        <v>1223</v>
      </c>
      <c r="I21" s="7">
        <v>1227</v>
      </c>
      <c r="J21" s="7">
        <v>1231</v>
      </c>
      <c r="K21" s="7">
        <v>0</v>
      </c>
      <c r="L21" s="36">
        <v>1233</v>
      </c>
      <c r="M21" s="86">
        <v>1235</v>
      </c>
      <c r="N21" s="36">
        <v>1235</v>
      </c>
    </row>
    <row r="22" spans="1:14" ht="15.75">
      <c r="A22" s="4" t="str">
        <f>'2.1.'!A12</f>
        <v>1.2.</v>
      </c>
      <c r="B22" s="5" t="str">
        <f>'2.1.'!B12</f>
        <v>Птицы</v>
      </c>
      <c r="C22" s="4" t="str">
        <f>'2.1.'!C12</f>
        <v>тн.</v>
      </c>
      <c r="D22" s="4">
        <v>0</v>
      </c>
      <c r="E22" s="4">
        <v>0</v>
      </c>
      <c r="F22" s="4">
        <v>0</v>
      </c>
      <c r="G22" s="4">
        <v>0</v>
      </c>
      <c r="H22" s="7">
        <v>0</v>
      </c>
      <c r="I22" s="7">
        <v>4</v>
      </c>
      <c r="J22" s="7">
        <v>4</v>
      </c>
      <c r="K22" s="7">
        <v>5</v>
      </c>
      <c r="L22" s="36">
        <v>6</v>
      </c>
      <c r="M22" s="86">
        <v>7</v>
      </c>
      <c r="N22" s="36">
        <v>7</v>
      </c>
    </row>
    <row r="23" spans="1:14" ht="15.75">
      <c r="A23" s="4" t="str">
        <f>'2.1.'!A13</f>
        <v>1.3.</v>
      </c>
      <c r="B23" s="5" t="str">
        <f>'2.1.'!B13</f>
        <v>Свиньи</v>
      </c>
      <c r="C23" s="4" t="str">
        <f>'2.1.'!C13</f>
        <v>тн.</v>
      </c>
      <c r="D23" s="4">
        <v>0</v>
      </c>
      <c r="E23" s="4">
        <v>0</v>
      </c>
      <c r="F23" s="4">
        <v>0</v>
      </c>
      <c r="G23" s="4">
        <v>0</v>
      </c>
      <c r="H23" s="7">
        <v>1</v>
      </c>
      <c r="I23" s="7">
        <v>2</v>
      </c>
      <c r="J23" s="7">
        <v>2</v>
      </c>
      <c r="K23" s="7">
        <v>2</v>
      </c>
      <c r="L23" s="36">
        <v>3</v>
      </c>
      <c r="M23" s="86">
        <v>4</v>
      </c>
      <c r="N23" s="36">
        <v>4</v>
      </c>
    </row>
    <row r="24" spans="1:14" ht="15.75">
      <c r="A24" s="4">
        <f>'2.1.'!A14</f>
        <v>2</v>
      </c>
      <c r="B24" s="5" t="str">
        <f>'2.1.'!B14</f>
        <v>Производство молока</v>
      </c>
      <c r="C24" s="4" t="str">
        <f>'2.1.'!C14</f>
        <v>тн.</v>
      </c>
      <c r="D24" s="4">
        <v>0</v>
      </c>
      <c r="E24" s="4">
        <v>0</v>
      </c>
      <c r="F24" s="4">
        <v>0</v>
      </c>
      <c r="G24" s="4">
        <v>0</v>
      </c>
      <c r="H24" s="7">
        <v>1</v>
      </c>
      <c r="I24" s="7">
        <v>2</v>
      </c>
      <c r="J24" s="7">
        <v>2</v>
      </c>
      <c r="K24" s="7">
        <v>3</v>
      </c>
      <c r="L24" s="36">
        <v>3</v>
      </c>
      <c r="M24" s="86">
        <v>3</v>
      </c>
      <c r="N24" s="36">
        <v>3</v>
      </c>
    </row>
    <row r="25" spans="1:14" ht="15.75">
      <c r="A25" s="4">
        <f>'2.1.'!A15</f>
        <v>3</v>
      </c>
      <c r="B25" s="5" t="str">
        <f>'2.1.'!B15</f>
        <v>Производство яиц</v>
      </c>
      <c r="C25" s="4" t="str">
        <f>'2.1.'!C15</f>
        <v>тыс.шт.</v>
      </c>
      <c r="D25" s="4">
        <v>0</v>
      </c>
      <c r="E25" s="4">
        <v>0</v>
      </c>
      <c r="F25" s="4">
        <v>0</v>
      </c>
      <c r="G25" s="4">
        <v>1</v>
      </c>
      <c r="H25" s="7">
        <v>0</v>
      </c>
      <c r="I25" s="7">
        <v>0</v>
      </c>
      <c r="J25" s="7">
        <v>0</v>
      </c>
      <c r="K25" s="7">
        <v>0</v>
      </c>
      <c r="L25" s="36">
        <v>0</v>
      </c>
      <c r="M25" s="86">
        <v>0</v>
      </c>
      <c r="N25" s="36">
        <v>0</v>
      </c>
    </row>
    <row r="26" spans="1:14" ht="78.75">
      <c r="A26" s="4">
        <f>'2.1.'!A17</f>
        <v>4</v>
      </c>
      <c r="B26" s="5" t="str">
        <f>'2.1.'!B17</f>
        <v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v>
      </c>
      <c r="C26" s="4" t="str">
        <f>'2.1.'!C17</f>
        <v>ед.</v>
      </c>
      <c r="D26" s="4">
        <v>30</v>
      </c>
      <c r="E26" s="4">
        <v>0</v>
      </c>
      <c r="F26" s="4">
        <v>12</v>
      </c>
      <c r="G26" s="4">
        <v>0</v>
      </c>
      <c r="H26" s="4">
        <v>0</v>
      </c>
      <c r="I26" s="4">
        <v>14</v>
      </c>
      <c r="J26" s="4">
        <v>14</v>
      </c>
      <c r="K26" s="37">
        <v>14</v>
      </c>
      <c r="L26" s="37">
        <v>14</v>
      </c>
      <c r="M26" s="87">
        <v>14</v>
      </c>
      <c r="N26" s="4">
        <v>14</v>
      </c>
    </row>
    <row r="27" spans="1:14" ht="15.75">
      <c r="A27" s="4" t="s">
        <v>78</v>
      </c>
      <c r="B27" s="5" t="str">
        <f>'2.1.'!B18</f>
        <v>коров</v>
      </c>
      <c r="C27" s="4" t="str">
        <f>'2.1.'!C18</f>
        <v>ед.</v>
      </c>
      <c r="D27" s="4">
        <v>30</v>
      </c>
      <c r="E27" s="4">
        <v>0</v>
      </c>
      <c r="F27" s="4">
        <v>12</v>
      </c>
      <c r="G27" s="4">
        <v>0</v>
      </c>
      <c r="H27" s="4">
        <v>0</v>
      </c>
      <c r="I27" s="4">
        <v>12</v>
      </c>
      <c r="J27" s="4">
        <v>12</v>
      </c>
      <c r="K27" s="37">
        <v>12</v>
      </c>
      <c r="L27" s="37">
        <v>12</v>
      </c>
      <c r="M27" s="87">
        <v>12</v>
      </c>
      <c r="N27" s="4">
        <v>12</v>
      </c>
    </row>
    <row r="28" spans="1:14" ht="15.75">
      <c r="A28" s="4" t="s">
        <v>11</v>
      </c>
      <c r="B28" s="5" t="str">
        <f>'2.1.'!B19</f>
        <v>нетелей</v>
      </c>
      <c r="C28" s="4" t="str">
        <f>'2.1.'!C19</f>
        <v>ед.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2</v>
      </c>
      <c r="J28" s="4">
        <v>2</v>
      </c>
      <c r="K28" s="37">
        <v>2</v>
      </c>
      <c r="L28" s="37">
        <v>2</v>
      </c>
      <c r="M28" s="87">
        <v>2</v>
      </c>
      <c r="N28" s="4">
        <v>2</v>
      </c>
    </row>
    <row r="29" spans="1:14" ht="47.25">
      <c r="A29" s="4">
        <v>5</v>
      </c>
      <c r="B29" s="5" t="s">
        <v>154</v>
      </c>
      <c r="C29" s="4" t="s">
        <v>155</v>
      </c>
      <c r="D29" s="4"/>
      <c r="E29" s="4"/>
      <c r="F29" s="4"/>
      <c r="G29" s="4">
        <v>10</v>
      </c>
      <c r="H29" s="4">
        <v>10</v>
      </c>
      <c r="I29" s="4"/>
      <c r="J29" s="4"/>
      <c r="K29" s="37"/>
      <c r="L29" s="37"/>
      <c r="M29" s="37"/>
      <c r="N29" s="4"/>
    </row>
    <row r="30" spans="1:14" ht="18" customHeight="1">
      <c r="A30" s="125" t="s">
        <v>58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4"/>
    </row>
    <row r="31" spans="1:14" ht="24" customHeight="1">
      <c r="A31" s="4">
        <v>1</v>
      </c>
      <c r="B31" s="5" t="s">
        <v>109</v>
      </c>
      <c r="C31" s="4" t="s">
        <v>9</v>
      </c>
      <c r="D31" s="4">
        <v>110</v>
      </c>
      <c r="E31" s="4">
        <v>55.12</v>
      </c>
      <c r="F31" s="4">
        <v>46.94</v>
      </c>
      <c r="G31" s="4">
        <v>0</v>
      </c>
      <c r="H31" s="4">
        <v>0</v>
      </c>
      <c r="I31" s="4">
        <v>74.31</v>
      </c>
      <c r="J31" s="4">
        <v>76.17</v>
      </c>
      <c r="K31" s="7">
        <v>78.07655631812678</v>
      </c>
      <c r="L31" s="7">
        <v>80.03083427199188</v>
      </c>
      <c r="M31" s="88">
        <v>82.03402834743133</v>
      </c>
      <c r="N31" s="7">
        <v>84.08736292859433</v>
      </c>
    </row>
    <row r="32" spans="1:14" ht="30.75" customHeight="1">
      <c r="A32" s="125" t="s">
        <v>84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4"/>
    </row>
    <row r="33" spans="1:14" ht="30.75" customHeight="1">
      <c r="A33" s="4">
        <f>'[1]4.1.'!A8</f>
        <v>1</v>
      </c>
      <c r="B33" s="5" t="str">
        <f>'[1]4.1.'!B8</f>
        <v>Размер ставки субсидирования:</v>
      </c>
      <c r="C33" s="4"/>
      <c r="D33" s="37"/>
      <c r="E33" s="37"/>
      <c r="F33" s="37"/>
      <c r="G33" s="37"/>
      <c r="H33" s="37"/>
      <c r="I33" s="37"/>
      <c r="J33" s="4"/>
      <c r="K33" s="4"/>
      <c r="L33" s="4"/>
      <c r="M33" s="84"/>
      <c r="N33" s="4"/>
    </row>
    <row r="34" spans="1:14" ht="30.75" customHeight="1">
      <c r="A34" s="4" t="s">
        <v>4</v>
      </c>
      <c r="B34" s="5" t="str">
        <f>'[1]4.1.'!B9</f>
        <v>г. Игарка и п. Светлогорск</v>
      </c>
      <c r="C34" s="4" t="str">
        <f>'[1]4.1.'!C9</f>
        <v>руб.</v>
      </c>
      <c r="D34" s="36">
        <v>5</v>
      </c>
      <c r="E34" s="36">
        <v>3</v>
      </c>
      <c r="F34" s="36">
        <v>3</v>
      </c>
      <c r="G34" s="36">
        <v>3</v>
      </c>
      <c r="H34" s="36">
        <v>2</v>
      </c>
      <c r="I34" s="36">
        <v>2</v>
      </c>
      <c r="J34" s="36">
        <v>2</v>
      </c>
      <c r="K34" s="36">
        <v>4</v>
      </c>
      <c r="L34" s="36">
        <v>4.5</v>
      </c>
      <c r="M34" s="86">
        <v>5</v>
      </c>
      <c r="N34" s="98">
        <v>5</v>
      </c>
    </row>
    <row r="35" spans="1:14" ht="30.75" customHeight="1">
      <c r="A35" s="4" t="s">
        <v>6</v>
      </c>
      <c r="B35" s="5" t="str">
        <f>'[1]4.1.'!B10</f>
        <v>с. Туруханск, с.Верхнеимбатск, п. Бор, с.Ворогово, с.Зотино</v>
      </c>
      <c r="C35" s="4" t="str">
        <f>'[1]4.1.'!C10</f>
        <v>руб.</v>
      </c>
      <c r="D35" s="36">
        <v>14</v>
      </c>
      <c r="E35" s="36">
        <v>11</v>
      </c>
      <c r="F35" s="36">
        <v>11</v>
      </c>
      <c r="G35" s="36">
        <v>11</v>
      </c>
      <c r="H35" s="36">
        <v>10</v>
      </c>
      <c r="I35" s="36">
        <v>10</v>
      </c>
      <c r="J35" s="36">
        <v>10</v>
      </c>
      <c r="K35" s="36">
        <v>12</v>
      </c>
      <c r="L35" s="36">
        <v>12.5</v>
      </c>
      <c r="M35" s="86">
        <v>13</v>
      </c>
      <c r="N35" s="98">
        <v>13</v>
      </c>
    </row>
    <row r="36" spans="1:14" ht="15.75">
      <c r="A36" s="4">
        <f>'[1]4.1.'!A11</f>
        <v>2</v>
      </c>
      <c r="B36" s="5" t="str">
        <f>'[1]4.1.'!B11</f>
        <v>Объем произведенного хлеба</v>
      </c>
      <c r="C36" s="4" t="str">
        <f>'[1]4.1.'!C11</f>
        <v>тн.</v>
      </c>
      <c r="D36" s="37">
        <v>1077.17</v>
      </c>
      <c r="E36" s="37">
        <v>1225.79</v>
      </c>
      <c r="F36" s="37">
        <v>1229.43</v>
      </c>
      <c r="G36" s="37">
        <v>1218.34</v>
      </c>
      <c r="H36" s="37">
        <v>1306.21</v>
      </c>
      <c r="I36" s="37">
        <v>1306.21</v>
      </c>
      <c r="J36" s="37">
        <v>1306.21</v>
      </c>
      <c r="K36" s="6">
        <v>1306</v>
      </c>
      <c r="L36" s="6">
        <v>1306</v>
      </c>
      <c r="M36" s="85">
        <v>1306</v>
      </c>
      <c r="N36" s="6">
        <v>1306</v>
      </c>
    </row>
    <row r="43" spans="1:11" ht="18.75">
      <c r="A43" s="117"/>
      <c r="B43" s="11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8.75">
      <c r="A44" s="117"/>
      <c r="B44" s="117"/>
      <c r="C44" s="27"/>
      <c r="D44" s="27"/>
      <c r="E44" s="27"/>
      <c r="F44" s="27"/>
      <c r="G44" s="27"/>
      <c r="H44" s="27"/>
      <c r="I44" s="27"/>
      <c r="J44" s="127"/>
      <c r="K44" s="127"/>
    </row>
    <row r="50" spans="1:13" ht="18.75">
      <c r="A50" s="117"/>
      <c r="B50" s="11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8.75">
      <c r="A51" s="117"/>
      <c r="B51" s="117"/>
      <c r="C51" s="27"/>
      <c r="D51" s="27"/>
      <c r="E51" s="27"/>
      <c r="F51" s="27"/>
      <c r="G51" s="27"/>
      <c r="H51" s="27"/>
      <c r="I51" s="27"/>
      <c r="J51" s="127"/>
      <c r="K51" s="127"/>
      <c r="L51" s="27"/>
      <c r="M51" s="27"/>
    </row>
    <row r="52" spans="1:11" ht="18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</sheetData>
  <sheetProtection/>
  <mergeCells count="23">
    <mergeCell ref="K1:N1"/>
    <mergeCell ref="A51:B51"/>
    <mergeCell ref="J51:K51"/>
    <mergeCell ref="A9:M9"/>
    <mergeCell ref="A30:M30"/>
    <mergeCell ref="A32:M32"/>
    <mergeCell ref="A50:B50"/>
    <mergeCell ref="E7:E8"/>
    <mergeCell ref="F7:F8"/>
    <mergeCell ref="J44:K44"/>
    <mergeCell ref="A44:B44"/>
    <mergeCell ref="I7:J7"/>
    <mergeCell ref="H7:H8"/>
    <mergeCell ref="A5:M5"/>
    <mergeCell ref="K7:N7"/>
    <mergeCell ref="A43:B43"/>
    <mergeCell ref="A19:M19"/>
    <mergeCell ref="K3:N3"/>
    <mergeCell ref="B7:B8"/>
    <mergeCell ref="A7:A8"/>
    <mergeCell ref="G7:G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rstPageNumber="12" useFirstPageNumber="1" horizontalDpi="600" verticalDpi="600" orientation="landscape" paperSize="9" scale="65" r:id="rId1"/>
  <headerFooter>
    <firstFooter>&amp;CСтраница 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96"/>
  <sheetViews>
    <sheetView view="pageBreakPreview" zoomScale="60" zoomScaleNormal="75" workbookViewId="0" topLeftCell="A1">
      <selection activeCell="B2" sqref="B2"/>
    </sheetView>
  </sheetViews>
  <sheetFormatPr defaultColWidth="9.140625" defaultRowHeight="12.75"/>
  <cols>
    <col min="1" max="1" width="29.140625" style="41" customWidth="1"/>
    <col min="2" max="2" width="33.8515625" style="41" customWidth="1"/>
    <col min="3" max="3" width="27.57421875" style="41" customWidth="1"/>
    <col min="4" max="5" width="6.8515625" style="41" bestFit="1" customWidth="1"/>
    <col min="6" max="6" width="13.7109375" style="41" bestFit="1" customWidth="1"/>
    <col min="7" max="7" width="5.140625" style="41" bestFit="1" customWidth="1"/>
    <col min="8" max="11" width="12.57421875" style="41" bestFit="1" customWidth="1"/>
    <col min="12" max="12" width="12.57421875" style="41" customWidth="1"/>
    <col min="13" max="13" width="12.57421875" style="41" bestFit="1" customWidth="1"/>
    <col min="14" max="16" width="11.28125" style="41" bestFit="1" customWidth="1"/>
    <col min="17" max="17" width="10.8515625" style="41" bestFit="1" customWidth="1"/>
    <col min="18" max="18" width="11.28125" style="41" bestFit="1" customWidth="1"/>
    <col min="19" max="16384" width="9.140625" style="41" customWidth="1"/>
  </cols>
  <sheetData>
    <row r="1" spans="9:13" ht="57.75" customHeight="1">
      <c r="I1" s="129" t="s">
        <v>172</v>
      </c>
      <c r="J1" s="166"/>
      <c r="K1" s="166"/>
      <c r="L1" s="166"/>
      <c r="M1" s="166"/>
    </row>
    <row r="3" spans="6:13" ht="57" customHeight="1">
      <c r="F3" s="42"/>
      <c r="G3" s="42"/>
      <c r="H3" s="42"/>
      <c r="I3" s="129" t="s">
        <v>98</v>
      </c>
      <c r="J3" s="129"/>
      <c r="K3" s="129"/>
      <c r="L3" s="129"/>
      <c r="M3" s="129"/>
    </row>
    <row r="5" spans="1:13" ht="48.75" customHeight="1">
      <c r="A5" s="167" t="s">
        <v>151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33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15">
      <c r="A7" s="132" t="s">
        <v>41</v>
      </c>
      <c r="B7" s="132" t="s">
        <v>42</v>
      </c>
      <c r="C7" s="132" t="s">
        <v>13</v>
      </c>
      <c r="D7" s="154" t="s">
        <v>14</v>
      </c>
      <c r="E7" s="154"/>
      <c r="F7" s="154"/>
      <c r="G7" s="154"/>
      <c r="H7" s="154" t="s">
        <v>15</v>
      </c>
      <c r="I7" s="154"/>
      <c r="J7" s="154"/>
      <c r="K7" s="154"/>
      <c r="L7" s="154"/>
      <c r="M7" s="154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15">
      <c r="A8" s="133"/>
      <c r="B8" s="133"/>
      <c r="C8" s="133"/>
      <c r="D8" s="44" t="s">
        <v>17</v>
      </c>
      <c r="E8" s="44" t="s">
        <v>18</v>
      </c>
      <c r="F8" s="44" t="s">
        <v>19</v>
      </c>
      <c r="G8" s="44" t="s">
        <v>20</v>
      </c>
      <c r="H8" s="44">
        <v>2014</v>
      </c>
      <c r="I8" s="44">
        <v>2015</v>
      </c>
      <c r="J8" s="44">
        <v>2016</v>
      </c>
      <c r="K8" s="44">
        <v>2017</v>
      </c>
      <c r="L8" s="44">
        <v>2018</v>
      </c>
      <c r="M8" s="44" t="s">
        <v>43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42.75">
      <c r="A9" s="159" t="s">
        <v>33</v>
      </c>
      <c r="B9" s="162" t="s">
        <v>135</v>
      </c>
      <c r="C9" s="45" t="s">
        <v>44</v>
      </c>
      <c r="D9" s="46" t="s">
        <v>45</v>
      </c>
      <c r="E9" s="46" t="s">
        <v>45</v>
      </c>
      <c r="F9" s="46" t="s">
        <v>45</v>
      </c>
      <c r="G9" s="46" t="s">
        <v>45</v>
      </c>
      <c r="H9" s="73">
        <f>H14+H43+H52+H29</f>
        <v>23386.402000000002</v>
      </c>
      <c r="I9" s="73">
        <f>I14+I43+I52+I29</f>
        <v>13250</v>
      </c>
      <c r="J9" s="73">
        <f>J14+J43+J52+J29</f>
        <v>12947.060000000001</v>
      </c>
      <c r="K9" s="73">
        <f>K14+K43+K52+K29</f>
        <v>22804.36</v>
      </c>
      <c r="L9" s="73">
        <f>L14+L29+L43+L52</f>
        <v>22835.36</v>
      </c>
      <c r="M9" s="73">
        <f>SUM(H9:L9)</f>
        <v>95223.182</v>
      </c>
      <c r="N9" s="47"/>
      <c r="O9" s="47"/>
      <c r="P9" s="47"/>
      <c r="Q9" s="47"/>
      <c r="R9" s="47"/>
      <c r="S9" s="47"/>
      <c r="T9" s="47"/>
      <c r="U9" s="47"/>
      <c r="V9" s="47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15">
      <c r="A10" s="160"/>
      <c r="B10" s="163"/>
      <c r="C10" s="48" t="s">
        <v>46</v>
      </c>
      <c r="D10" s="48" t="s">
        <v>45</v>
      </c>
      <c r="E10" s="48" t="s">
        <v>45</v>
      </c>
      <c r="F10" s="48" t="s">
        <v>45</v>
      </c>
      <c r="G10" s="48" t="s">
        <v>45</v>
      </c>
      <c r="H10" s="74" t="s">
        <v>45</v>
      </c>
      <c r="I10" s="74" t="s">
        <v>45</v>
      </c>
      <c r="J10" s="74" t="s">
        <v>45</v>
      </c>
      <c r="K10" s="74" t="s">
        <v>45</v>
      </c>
      <c r="L10" s="74" t="s">
        <v>45</v>
      </c>
      <c r="M10" s="74" t="s">
        <v>45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30">
      <c r="A11" s="160"/>
      <c r="B11" s="163"/>
      <c r="C11" s="49" t="s">
        <v>22</v>
      </c>
      <c r="D11" s="48">
        <v>241</v>
      </c>
      <c r="E11" s="48" t="s">
        <v>45</v>
      </c>
      <c r="F11" s="48" t="s">
        <v>45</v>
      </c>
      <c r="G11" s="48" t="s">
        <v>45</v>
      </c>
      <c r="H11" s="74">
        <f aca="true" t="shared" si="0" ref="H11:M11">H16+H31+H45+H54</f>
        <v>23331.951999999997</v>
      </c>
      <c r="I11" s="74">
        <f t="shared" si="0"/>
        <v>9750</v>
      </c>
      <c r="J11" s="74">
        <f t="shared" si="0"/>
        <v>8747.060000000001</v>
      </c>
      <c r="K11" s="74">
        <f t="shared" si="0"/>
        <v>22804.36</v>
      </c>
      <c r="L11" s="74">
        <f t="shared" si="0"/>
        <v>22835.36</v>
      </c>
      <c r="M11" s="74">
        <f t="shared" si="0"/>
        <v>87468.732</v>
      </c>
      <c r="N11" s="59"/>
      <c r="O11" s="59"/>
      <c r="P11" s="59"/>
      <c r="Q11" s="59"/>
      <c r="R11" s="59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75">
      <c r="A12" s="160"/>
      <c r="B12" s="163"/>
      <c r="C12" s="49" t="s">
        <v>47</v>
      </c>
      <c r="D12" s="48">
        <v>248</v>
      </c>
      <c r="E12" s="48" t="s">
        <v>45</v>
      </c>
      <c r="F12" s="48" t="s">
        <v>45</v>
      </c>
      <c r="G12" s="48" t="s">
        <v>45</v>
      </c>
      <c r="H12" s="74">
        <f>H17</f>
        <v>54.45</v>
      </c>
      <c r="I12" s="74"/>
      <c r="J12" s="74"/>
      <c r="K12" s="74"/>
      <c r="L12" s="74"/>
      <c r="M12" s="74">
        <f>SUM(H12:L12)</f>
        <v>54.45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45">
      <c r="A13" s="161"/>
      <c r="B13" s="164"/>
      <c r="C13" s="49" t="s">
        <v>150</v>
      </c>
      <c r="D13" s="48">
        <v>242</v>
      </c>
      <c r="E13" s="48" t="s">
        <v>45</v>
      </c>
      <c r="F13" s="48" t="s">
        <v>45</v>
      </c>
      <c r="G13" s="48" t="s">
        <v>45</v>
      </c>
      <c r="H13" s="74">
        <f aca="true" t="shared" si="1" ref="H13:M13">H32</f>
        <v>0</v>
      </c>
      <c r="I13" s="74">
        <f t="shared" si="1"/>
        <v>3500</v>
      </c>
      <c r="J13" s="74">
        <f t="shared" si="1"/>
        <v>4200</v>
      </c>
      <c r="K13" s="74">
        <f t="shared" si="1"/>
        <v>0</v>
      </c>
      <c r="L13" s="74">
        <f t="shared" si="1"/>
        <v>0</v>
      </c>
      <c r="M13" s="74">
        <f t="shared" si="1"/>
        <v>7700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ht="30">
      <c r="A14" s="150" t="s">
        <v>34</v>
      </c>
      <c r="B14" s="165" t="s">
        <v>80</v>
      </c>
      <c r="C14" s="51" t="s">
        <v>44</v>
      </c>
      <c r="D14" s="52" t="s">
        <v>45</v>
      </c>
      <c r="E14" s="52" t="s">
        <v>45</v>
      </c>
      <c r="F14" s="52" t="s">
        <v>45</v>
      </c>
      <c r="G14" s="52" t="s">
        <v>45</v>
      </c>
      <c r="H14" s="75">
        <f>H16+H17</f>
        <v>591.85</v>
      </c>
      <c r="I14" s="75">
        <f>I16+I17</f>
        <v>250</v>
      </c>
      <c r="J14" s="75">
        <f>J16+J17</f>
        <v>100</v>
      </c>
      <c r="K14" s="75">
        <f>K16+K17</f>
        <v>858.2</v>
      </c>
      <c r="L14" s="75">
        <f>L16+L17</f>
        <v>858.2</v>
      </c>
      <c r="M14" s="75">
        <f>SUM(H14:L14)</f>
        <v>2658.25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ht="15">
      <c r="A15" s="150"/>
      <c r="B15" s="165"/>
      <c r="C15" s="51" t="s">
        <v>46</v>
      </c>
      <c r="D15" s="52" t="s">
        <v>45</v>
      </c>
      <c r="E15" s="52" t="s">
        <v>45</v>
      </c>
      <c r="F15" s="52" t="s">
        <v>45</v>
      </c>
      <c r="G15" s="52" t="s">
        <v>45</v>
      </c>
      <c r="H15" s="76" t="s">
        <v>45</v>
      </c>
      <c r="I15" s="76" t="s">
        <v>45</v>
      </c>
      <c r="J15" s="76" t="s">
        <v>45</v>
      </c>
      <c r="K15" s="76" t="s">
        <v>45</v>
      </c>
      <c r="L15" s="76" t="s">
        <v>45</v>
      </c>
      <c r="M15" s="76" t="s">
        <v>45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ht="30">
      <c r="A16" s="150"/>
      <c r="B16" s="165"/>
      <c r="C16" s="51" t="s">
        <v>22</v>
      </c>
      <c r="D16" s="50">
        <v>241</v>
      </c>
      <c r="E16" s="50" t="s">
        <v>45</v>
      </c>
      <c r="F16" s="50" t="s">
        <v>45</v>
      </c>
      <c r="G16" s="50" t="s">
        <v>45</v>
      </c>
      <c r="H16" s="76">
        <f aca="true" t="shared" si="2" ref="H16:M16">H20+H21+H22+H27+H28+H23</f>
        <v>537.4</v>
      </c>
      <c r="I16" s="76">
        <f t="shared" si="2"/>
        <v>250</v>
      </c>
      <c r="J16" s="76">
        <f t="shared" si="2"/>
        <v>100</v>
      </c>
      <c r="K16" s="76">
        <f t="shared" si="2"/>
        <v>858.2</v>
      </c>
      <c r="L16" s="76">
        <f t="shared" si="2"/>
        <v>858.2</v>
      </c>
      <c r="M16" s="76">
        <f t="shared" si="2"/>
        <v>2603.8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ht="75">
      <c r="A17" s="150"/>
      <c r="B17" s="165"/>
      <c r="C17" s="51" t="s">
        <v>47</v>
      </c>
      <c r="D17" s="50">
        <v>248</v>
      </c>
      <c r="E17" s="50" t="s">
        <v>45</v>
      </c>
      <c r="F17" s="50" t="s">
        <v>45</v>
      </c>
      <c r="G17" s="50" t="s">
        <v>45</v>
      </c>
      <c r="H17" s="76">
        <f>H26</f>
        <v>54.45</v>
      </c>
      <c r="I17" s="76">
        <f>I26</f>
        <v>0</v>
      </c>
      <c r="J17" s="76">
        <f>J26</f>
        <v>0</v>
      </c>
      <c r="K17" s="76">
        <f>K26</f>
        <v>0</v>
      </c>
      <c r="L17" s="76">
        <f>L26</f>
        <v>0</v>
      </c>
      <c r="M17" s="76">
        <f>SUM(H17:L17)</f>
        <v>54.45</v>
      </c>
      <c r="N17" s="43"/>
      <c r="O17" s="43"/>
      <c r="P17" s="43"/>
      <c r="Q17" s="43" t="s">
        <v>95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ht="30">
      <c r="A18" s="132" t="s">
        <v>149</v>
      </c>
      <c r="B18" s="148" t="s">
        <v>62</v>
      </c>
      <c r="C18" s="53" t="s">
        <v>48</v>
      </c>
      <c r="D18" s="44" t="s">
        <v>45</v>
      </c>
      <c r="E18" s="44" t="s">
        <v>45</v>
      </c>
      <c r="F18" s="44" t="s">
        <v>45</v>
      </c>
      <c r="G18" s="44" t="s">
        <v>45</v>
      </c>
      <c r="H18" s="77">
        <v>537.4</v>
      </c>
      <c r="I18" s="77">
        <v>0</v>
      </c>
      <c r="J18" s="77">
        <v>100</v>
      </c>
      <c r="K18" s="77">
        <v>800</v>
      </c>
      <c r="L18" s="77">
        <v>800</v>
      </c>
      <c r="M18" s="77">
        <v>2237.4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15">
      <c r="A19" s="152"/>
      <c r="B19" s="153"/>
      <c r="C19" s="53" t="s">
        <v>46</v>
      </c>
      <c r="D19" s="44" t="s">
        <v>45</v>
      </c>
      <c r="E19" s="44" t="s">
        <v>45</v>
      </c>
      <c r="F19" s="44" t="s">
        <v>45</v>
      </c>
      <c r="G19" s="44" t="s">
        <v>45</v>
      </c>
      <c r="H19" s="77" t="s">
        <v>45</v>
      </c>
      <c r="I19" s="77" t="s">
        <v>45</v>
      </c>
      <c r="J19" s="77" t="s">
        <v>45</v>
      </c>
      <c r="K19" s="77" t="s">
        <v>45</v>
      </c>
      <c r="L19" s="77"/>
      <c r="M19" s="77" t="s">
        <v>45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ht="15">
      <c r="A20" s="152"/>
      <c r="B20" s="153"/>
      <c r="C20" s="148" t="s">
        <v>22</v>
      </c>
      <c r="D20" s="132">
        <v>241</v>
      </c>
      <c r="E20" s="136" t="s">
        <v>85</v>
      </c>
      <c r="F20" s="136" t="s">
        <v>86</v>
      </c>
      <c r="G20" s="54" t="s">
        <v>87</v>
      </c>
      <c r="H20" s="77">
        <v>121</v>
      </c>
      <c r="I20" s="77">
        <v>0</v>
      </c>
      <c r="J20" s="77">
        <v>0</v>
      </c>
      <c r="K20" s="77">
        <v>0</v>
      </c>
      <c r="L20" s="77">
        <v>0</v>
      </c>
      <c r="M20" s="77">
        <v>121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ht="15">
      <c r="A21" s="152"/>
      <c r="B21" s="153"/>
      <c r="C21" s="153"/>
      <c r="D21" s="152"/>
      <c r="E21" s="141"/>
      <c r="F21" s="137"/>
      <c r="G21" s="136" t="s">
        <v>88</v>
      </c>
      <c r="H21" s="77">
        <v>416.4</v>
      </c>
      <c r="I21" s="77">
        <v>0</v>
      </c>
      <c r="J21" s="77">
        <v>0</v>
      </c>
      <c r="K21" s="77">
        <v>0</v>
      </c>
      <c r="L21" s="77">
        <v>0</v>
      </c>
      <c r="M21" s="77">
        <v>416.4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ht="15">
      <c r="A22" s="133"/>
      <c r="B22" s="149"/>
      <c r="C22" s="149"/>
      <c r="D22" s="133"/>
      <c r="E22" s="137"/>
      <c r="F22" s="80" t="s">
        <v>136</v>
      </c>
      <c r="G22" s="137"/>
      <c r="H22" s="77">
        <v>0</v>
      </c>
      <c r="I22" s="77">
        <v>0</v>
      </c>
      <c r="J22" s="77">
        <v>100</v>
      </c>
      <c r="K22" s="77">
        <v>800</v>
      </c>
      <c r="L22" s="77">
        <v>800</v>
      </c>
      <c r="M22" s="77">
        <v>1700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45">
      <c r="A23" s="102" t="s">
        <v>163</v>
      </c>
      <c r="B23" s="103" t="s">
        <v>161</v>
      </c>
      <c r="C23" s="101" t="s">
        <v>22</v>
      </c>
      <c r="D23" s="100">
        <v>241</v>
      </c>
      <c r="E23" s="80" t="s">
        <v>85</v>
      </c>
      <c r="F23" s="80" t="s">
        <v>162</v>
      </c>
      <c r="G23" s="80" t="s">
        <v>88</v>
      </c>
      <c r="H23" s="77">
        <v>0</v>
      </c>
      <c r="I23" s="77">
        <v>250</v>
      </c>
      <c r="J23" s="77">
        <v>0</v>
      </c>
      <c r="K23" s="77">
        <v>0</v>
      </c>
      <c r="L23" s="77">
        <v>0</v>
      </c>
      <c r="M23" s="77">
        <v>250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ht="30">
      <c r="A24" s="132" t="s">
        <v>147</v>
      </c>
      <c r="B24" s="148" t="s">
        <v>27</v>
      </c>
      <c r="C24" s="53" t="s">
        <v>48</v>
      </c>
      <c r="D24" s="44" t="s">
        <v>45</v>
      </c>
      <c r="E24" s="44" t="s">
        <v>45</v>
      </c>
      <c r="F24" s="44" t="s">
        <v>45</v>
      </c>
      <c r="G24" s="44" t="s">
        <v>45</v>
      </c>
      <c r="H24" s="77">
        <v>54.45</v>
      </c>
      <c r="I24" s="77">
        <v>0</v>
      </c>
      <c r="J24" s="77">
        <v>0</v>
      </c>
      <c r="K24" s="77">
        <v>0</v>
      </c>
      <c r="L24" s="77">
        <v>0</v>
      </c>
      <c r="M24" s="77">
        <v>54.45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ht="15">
      <c r="A25" s="152"/>
      <c r="B25" s="153"/>
      <c r="C25" s="53" t="s">
        <v>46</v>
      </c>
      <c r="D25" s="44" t="s">
        <v>45</v>
      </c>
      <c r="E25" s="44" t="s">
        <v>45</v>
      </c>
      <c r="F25" s="44" t="s">
        <v>45</v>
      </c>
      <c r="G25" s="44" t="s">
        <v>45</v>
      </c>
      <c r="H25" s="77" t="s">
        <v>45</v>
      </c>
      <c r="I25" s="77" t="s">
        <v>45</v>
      </c>
      <c r="J25" s="77" t="s">
        <v>45</v>
      </c>
      <c r="K25" s="77" t="s">
        <v>45</v>
      </c>
      <c r="L25" s="77" t="s">
        <v>45</v>
      </c>
      <c r="M25" s="77" t="s">
        <v>45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ht="75">
      <c r="A26" s="152"/>
      <c r="B26" s="153"/>
      <c r="C26" s="53" t="s">
        <v>47</v>
      </c>
      <c r="D26" s="44">
        <v>248</v>
      </c>
      <c r="E26" s="54" t="s">
        <v>85</v>
      </c>
      <c r="F26" s="54" t="s">
        <v>89</v>
      </c>
      <c r="G26" s="54" t="s">
        <v>87</v>
      </c>
      <c r="H26" s="77">
        <v>54.45</v>
      </c>
      <c r="I26" s="77">
        <v>0</v>
      </c>
      <c r="J26" s="77">
        <v>0</v>
      </c>
      <c r="K26" s="77">
        <v>0</v>
      </c>
      <c r="L26" s="77">
        <v>0</v>
      </c>
      <c r="M26" s="77">
        <v>54.45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ht="15">
      <c r="A27" s="152"/>
      <c r="B27" s="153"/>
      <c r="C27" s="148" t="s">
        <v>22</v>
      </c>
      <c r="D27" s="44">
        <v>241</v>
      </c>
      <c r="E27" s="54" t="s">
        <v>85</v>
      </c>
      <c r="F27" s="54" t="s">
        <v>89</v>
      </c>
      <c r="G27" s="54" t="s">
        <v>87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ht="15">
      <c r="A28" s="133"/>
      <c r="B28" s="149"/>
      <c r="C28" s="149"/>
      <c r="D28" s="44">
        <v>241</v>
      </c>
      <c r="E28" s="54" t="s">
        <v>85</v>
      </c>
      <c r="F28" s="54" t="s">
        <v>137</v>
      </c>
      <c r="G28" s="54" t="s">
        <v>87</v>
      </c>
      <c r="H28" s="77">
        <v>0</v>
      </c>
      <c r="I28" s="77">
        <v>0</v>
      </c>
      <c r="J28" s="77">
        <v>0</v>
      </c>
      <c r="K28" s="77">
        <v>58.2</v>
      </c>
      <c r="L28" s="77">
        <v>58.2</v>
      </c>
      <c r="M28" s="77">
        <v>116.4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ht="30">
      <c r="A29" s="142" t="s">
        <v>36</v>
      </c>
      <c r="B29" s="155" t="s">
        <v>59</v>
      </c>
      <c r="C29" s="51" t="s">
        <v>44</v>
      </c>
      <c r="D29" s="52" t="s">
        <v>45</v>
      </c>
      <c r="E29" s="52" t="s">
        <v>45</v>
      </c>
      <c r="F29" s="52" t="s">
        <v>45</v>
      </c>
      <c r="G29" s="52" t="s">
        <v>45</v>
      </c>
      <c r="H29" s="75">
        <f aca="true" t="shared" si="3" ref="H29:M29">H31+H32</f>
        <v>9600</v>
      </c>
      <c r="I29" s="75">
        <f t="shared" si="3"/>
        <v>4500</v>
      </c>
      <c r="J29" s="75">
        <f t="shared" si="3"/>
        <v>4800</v>
      </c>
      <c r="K29" s="75">
        <f t="shared" si="3"/>
        <v>1712.21</v>
      </c>
      <c r="L29" s="75">
        <f t="shared" si="3"/>
        <v>1743.21</v>
      </c>
      <c r="M29" s="75">
        <f t="shared" si="3"/>
        <v>22355.42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ht="15">
      <c r="A30" s="143"/>
      <c r="B30" s="156"/>
      <c r="C30" s="51" t="s">
        <v>46</v>
      </c>
      <c r="D30" s="50" t="s">
        <v>45</v>
      </c>
      <c r="E30" s="50" t="s">
        <v>45</v>
      </c>
      <c r="F30" s="50" t="s">
        <v>45</v>
      </c>
      <c r="G30" s="50" t="s">
        <v>45</v>
      </c>
      <c r="H30" s="76" t="s">
        <v>45</v>
      </c>
      <c r="I30" s="76" t="s">
        <v>45</v>
      </c>
      <c r="J30" s="76" t="s">
        <v>45</v>
      </c>
      <c r="K30" s="76" t="s">
        <v>45</v>
      </c>
      <c r="L30" s="76" t="s">
        <v>45</v>
      </c>
      <c r="M30" s="76" t="s">
        <v>45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ht="30">
      <c r="A31" s="143"/>
      <c r="B31" s="156"/>
      <c r="C31" s="51" t="s">
        <v>22</v>
      </c>
      <c r="D31" s="50">
        <v>241</v>
      </c>
      <c r="E31" s="50" t="s">
        <v>45</v>
      </c>
      <c r="F31" s="50" t="s">
        <v>45</v>
      </c>
      <c r="G31" s="50" t="s">
        <v>45</v>
      </c>
      <c r="H31" s="76">
        <f aca="true" t="shared" si="4" ref="H31:M31">H33+H35+H38</f>
        <v>9600</v>
      </c>
      <c r="I31" s="76">
        <f t="shared" si="4"/>
        <v>1000</v>
      </c>
      <c r="J31" s="76">
        <f t="shared" si="4"/>
        <v>600</v>
      </c>
      <c r="K31" s="76">
        <f t="shared" si="4"/>
        <v>1712.21</v>
      </c>
      <c r="L31" s="76">
        <f t="shared" si="4"/>
        <v>1743.21</v>
      </c>
      <c r="M31" s="76">
        <f t="shared" si="4"/>
        <v>14655.42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ht="45">
      <c r="A32" s="144"/>
      <c r="B32" s="157"/>
      <c r="C32" s="81" t="s">
        <v>150</v>
      </c>
      <c r="D32" s="50">
        <v>242</v>
      </c>
      <c r="E32" s="50" t="s">
        <v>45</v>
      </c>
      <c r="F32" s="50" t="s">
        <v>45</v>
      </c>
      <c r="G32" s="50" t="s">
        <v>45</v>
      </c>
      <c r="H32" s="76">
        <f aca="true" t="shared" si="5" ref="H32:M32">H42</f>
        <v>0</v>
      </c>
      <c r="I32" s="76">
        <f t="shared" si="5"/>
        <v>3500</v>
      </c>
      <c r="J32" s="76">
        <f t="shared" si="5"/>
        <v>4200</v>
      </c>
      <c r="K32" s="76">
        <f t="shared" si="5"/>
        <v>0</v>
      </c>
      <c r="L32" s="76">
        <f t="shared" si="5"/>
        <v>0</v>
      </c>
      <c r="M32" s="76">
        <f t="shared" si="5"/>
        <v>7700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ht="36" customHeight="1">
      <c r="A33" s="132" t="s">
        <v>144</v>
      </c>
      <c r="B33" s="148" t="str">
        <f>'2.2.'!B11</f>
        <v>Предоставление субсидии организациям сельского хозяйства на компенсацию расходов по оплате коммунальных услуг</v>
      </c>
      <c r="C33" s="148" t="s">
        <v>22</v>
      </c>
      <c r="D33" s="96">
        <v>241</v>
      </c>
      <c r="E33" s="96" t="s">
        <v>90</v>
      </c>
      <c r="F33" s="96" t="s">
        <v>45</v>
      </c>
      <c r="G33" s="96">
        <v>810</v>
      </c>
      <c r="H33" s="95">
        <f aca="true" t="shared" si="6" ref="H33:M33">H34</f>
        <v>9600</v>
      </c>
      <c r="I33" s="95">
        <f t="shared" si="6"/>
        <v>0</v>
      </c>
      <c r="J33" s="95">
        <f t="shared" si="6"/>
        <v>0</v>
      </c>
      <c r="K33" s="95">
        <f t="shared" si="6"/>
        <v>0</v>
      </c>
      <c r="L33" s="95">
        <f t="shared" si="6"/>
        <v>0</v>
      </c>
      <c r="M33" s="95">
        <f t="shared" si="6"/>
        <v>9600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ht="31.5" customHeight="1">
      <c r="A34" s="133"/>
      <c r="B34" s="149"/>
      <c r="C34" s="149"/>
      <c r="D34" s="44" t="str">
        <f>'2.2.'!D11</f>
        <v>241</v>
      </c>
      <c r="E34" s="44" t="str">
        <f>'2.2.'!E11</f>
        <v>0405</v>
      </c>
      <c r="F34" s="44" t="str">
        <f>'2.2.'!F11</f>
        <v>0828281</v>
      </c>
      <c r="G34" s="44" t="str">
        <f>'2.2.'!G11</f>
        <v>810</v>
      </c>
      <c r="H34" s="77">
        <f>'2.2.'!H11</f>
        <v>9600</v>
      </c>
      <c r="I34" s="77">
        <f>'2.2.'!I11</f>
        <v>0</v>
      </c>
      <c r="J34" s="77">
        <f>'2.2.'!J11</f>
        <v>0</v>
      </c>
      <c r="K34" s="77">
        <f>'2.2.'!K11</f>
        <v>0</v>
      </c>
      <c r="L34" s="77">
        <f>'2.2.'!L11</f>
        <v>0</v>
      </c>
      <c r="M34" s="77">
        <f>SUM(H34:L34)</f>
        <v>9600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ht="15">
      <c r="A35" s="154" t="s">
        <v>145</v>
      </c>
      <c r="B35" s="158" t="str">
        <f>'2.2.'!B12</f>
        <v>Предоставление субсидии  на возмещение части затрат производства и реализации сельскохозяйственной продукции</v>
      </c>
      <c r="C35" s="158" t="str">
        <f>'2.2.'!C12</f>
        <v>Администрация Туруханского района</v>
      </c>
      <c r="D35" s="96">
        <v>241</v>
      </c>
      <c r="E35" s="96" t="s">
        <v>90</v>
      </c>
      <c r="F35" s="96" t="s">
        <v>45</v>
      </c>
      <c r="G35" s="96">
        <v>810</v>
      </c>
      <c r="H35" s="95">
        <f aca="true" t="shared" si="7" ref="H35:M35">H36+H37</f>
        <v>0</v>
      </c>
      <c r="I35" s="95">
        <f t="shared" si="7"/>
        <v>1000</v>
      </c>
      <c r="J35" s="95">
        <f t="shared" si="7"/>
        <v>500</v>
      </c>
      <c r="K35" s="95">
        <f t="shared" si="7"/>
        <v>1421.21</v>
      </c>
      <c r="L35" s="95">
        <f t="shared" si="7"/>
        <v>1421.21</v>
      </c>
      <c r="M35" s="95">
        <f t="shared" si="7"/>
        <v>4342.42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28.5" customHeight="1">
      <c r="A36" s="154"/>
      <c r="B36" s="158"/>
      <c r="C36" s="158"/>
      <c r="D36" s="154">
        <f>'2.2.'!D12</f>
        <v>241</v>
      </c>
      <c r="E36" s="154" t="str">
        <f>'2.2.'!E12</f>
        <v>0405</v>
      </c>
      <c r="F36" s="53" t="str">
        <f>'2.2.'!F12</f>
        <v>0828293</v>
      </c>
      <c r="G36" s="154">
        <f>'2.2.'!G12</f>
        <v>810</v>
      </c>
      <c r="H36" s="78">
        <f>'2.2.'!H12</f>
        <v>0</v>
      </c>
      <c r="I36" s="77">
        <f>'2.2.'!I12</f>
        <v>1000</v>
      </c>
      <c r="J36" s="77">
        <f>'2.2.'!J12</f>
        <v>0</v>
      </c>
      <c r="K36" s="77">
        <f>'2.2.'!K12</f>
        <v>0</v>
      </c>
      <c r="L36" s="78">
        <f>'2.2.'!L12</f>
        <v>0</v>
      </c>
      <c r="M36" s="77">
        <f>SUM(H36:L36)</f>
        <v>1000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ht="28.5" customHeight="1">
      <c r="A37" s="154"/>
      <c r="B37" s="158"/>
      <c r="C37" s="158"/>
      <c r="D37" s="154"/>
      <c r="E37" s="154"/>
      <c r="F37" s="53" t="str">
        <f>'2.2.'!F13</f>
        <v>0820082930</v>
      </c>
      <c r="G37" s="154"/>
      <c r="H37" s="78">
        <f>'2.2.'!H13</f>
        <v>0</v>
      </c>
      <c r="I37" s="77">
        <f>'2.2.'!I13</f>
        <v>0</v>
      </c>
      <c r="J37" s="77">
        <f>'2.2.'!J13</f>
        <v>500</v>
      </c>
      <c r="K37" s="77">
        <f>'2.2.'!K13</f>
        <v>1421.21</v>
      </c>
      <c r="L37" s="78">
        <f>'2.2.'!L13</f>
        <v>1421.21</v>
      </c>
      <c r="M37" s="77">
        <f>SUM(H37:L37)</f>
        <v>3342.42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ht="15">
      <c r="A38" s="132" t="s">
        <v>146</v>
      </c>
      <c r="B38" s="148" t="str">
        <f>'2.2.'!B15</f>
        <v>Предоставление субсидий на возмещение части затрат  на приобретение крупно рогатого скота (коров, нетелей)  гражданам ведущим личное подсобное хозяйство на территории Туруханского района</v>
      </c>
      <c r="C38" s="148" t="str">
        <f>'2.2.'!C15</f>
        <v>Администрация Туруханского района</v>
      </c>
      <c r="D38" s="96"/>
      <c r="E38" s="96" t="s">
        <v>90</v>
      </c>
      <c r="F38" s="97" t="s">
        <v>45</v>
      </c>
      <c r="G38" s="96">
        <v>810</v>
      </c>
      <c r="H38" s="95">
        <f aca="true" t="shared" si="8" ref="H38:M38">H39+H40</f>
        <v>0</v>
      </c>
      <c r="I38" s="95">
        <f t="shared" si="8"/>
        <v>0</v>
      </c>
      <c r="J38" s="95">
        <f t="shared" si="8"/>
        <v>100</v>
      </c>
      <c r="K38" s="95">
        <f t="shared" si="8"/>
        <v>291</v>
      </c>
      <c r="L38" s="95">
        <f t="shared" si="8"/>
        <v>322</v>
      </c>
      <c r="M38" s="95">
        <f t="shared" si="8"/>
        <v>713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 ht="48" customHeight="1">
      <c r="A39" s="152"/>
      <c r="B39" s="153"/>
      <c r="C39" s="153"/>
      <c r="D39" s="44">
        <f>'2.2.'!D15</f>
        <v>241</v>
      </c>
      <c r="E39" s="53" t="str">
        <f>'2.2.'!E15</f>
        <v>0405</v>
      </c>
      <c r="F39" s="53" t="str">
        <f>'2.2.'!F15</f>
        <v>0828294</v>
      </c>
      <c r="G39" s="53">
        <f>'2.2.'!G15</f>
        <v>810</v>
      </c>
      <c r="H39" s="78">
        <f>'2.2.'!H15</f>
        <v>0</v>
      </c>
      <c r="I39" s="77">
        <f>'2.2.'!I15</f>
        <v>0</v>
      </c>
      <c r="J39" s="77">
        <f>'2.2.'!J15</f>
        <v>0</v>
      </c>
      <c r="K39" s="77">
        <f>'2.2.'!K15</f>
        <v>0</v>
      </c>
      <c r="L39" s="78">
        <f>'2.2.'!L15</f>
        <v>0</v>
      </c>
      <c r="M39" s="77">
        <f>SUM(H39:L39)</f>
        <v>0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 ht="53.25" customHeight="1">
      <c r="A40" s="133"/>
      <c r="B40" s="149"/>
      <c r="C40" s="149"/>
      <c r="D40" s="44">
        <v>241</v>
      </c>
      <c r="E40" s="105" t="s">
        <v>90</v>
      </c>
      <c r="F40" s="53" t="str">
        <f>'2.2.'!F16</f>
        <v>0820082940</v>
      </c>
      <c r="G40" s="53">
        <v>810</v>
      </c>
      <c r="H40" s="78">
        <f>'2.2.'!H16</f>
        <v>0</v>
      </c>
      <c r="I40" s="77">
        <f>'2.2.'!I16</f>
        <v>0</v>
      </c>
      <c r="J40" s="77">
        <f>'2.2.'!J16</f>
        <v>100</v>
      </c>
      <c r="K40" s="77">
        <f>'2.2.'!K16</f>
        <v>291</v>
      </c>
      <c r="L40" s="78">
        <f>'2.2.'!L16</f>
        <v>322</v>
      </c>
      <c r="M40" s="77">
        <f>SUM(H40:L40)</f>
        <v>713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ht="32.25" customHeight="1">
      <c r="A41" s="132" t="s">
        <v>147</v>
      </c>
      <c r="B41" s="148" t="str">
        <f>'2.2.'!B18</f>
        <v>Создание условий для ведения охотхозяйственной деятельности на территории Туруханского района</v>
      </c>
      <c r="C41" s="148" t="str">
        <f>'2.2.'!C18</f>
        <v>Территориальное управление администрации Туруханского района</v>
      </c>
      <c r="D41" s="96">
        <f>D42</f>
        <v>242</v>
      </c>
      <c r="E41" s="96">
        <f>E42</f>
        <v>412</v>
      </c>
      <c r="F41" s="97"/>
      <c r="G41" s="96">
        <f>G42</f>
        <v>630</v>
      </c>
      <c r="H41" s="96">
        <f aca="true" t="shared" si="9" ref="H41:M41">H42</f>
        <v>0</v>
      </c>
      <c r="I41" s="96">
        <f t="shared" si="9"/>
        <v>3500</v>
      </c>
      <c r="J41" s="96">
        <f t="shared" si="9"/>
        <v>4200</v>
      </c>
      <c r="K41" s="96">
        <f t="shared" si="9"/>
        <v>0</v>
      </c>
      <c r="L41" s="96">
        <f t="shared" si="9"/>
        <v>0</v>
      </c>
      <c r="M41" s="96">
        <f t="shared" si="9"/>
        <v>7700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37.5" customHeight="1">
      <c r="A42" s="133"/>
      <c r="B42" s="149"/>
      <c r="C42" s="149"/>
      <c r="D42" s="44">
        <f>'2.2.'!D18</f>
        <v>242</v>
      </c>
      <c r="E42" s="44">
        <f>'2.2.'!E18</f>
        <v>412</v>
      </c>
      <c r="F42" s="44" t="str">
        <f>'2.2.'!F18</f>
        <v>0828305</v>
      </c>
      <c r="G42" s="44">
        <f>'2.2.'!G18</f>
        <v>630</v>
      </c>
      <c r="H42" s="44">
        <f>'2.2.'!H18</f>
        <v>0</v>
      </c>
      <c r="I42" s="44">
        <f>'2.2.'!I18</f>
        <v>3500</v>
      </c>
      <c r="J42" s="44">
        <f>'2.2.'!J18</f>
        <v>4200</v>
      </c>
      <c r="K42" s="44">
        <f>'2.2.'!K18</f>
        <v>0</v>
      </c>
      <c r="L42" s="44">
        <f>'2.2.'!L18</f>
        <v>0</v>
      </c>
      <c r="M42" s="44">
        <f>SUM(H42:L42)</f>
        <v>7700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ht="42.75">
      <c r="A43" s="150" t="s">
        <v>38</v>
      </c>
      <c r="B43" s="151" t="s">
        <v>57</v>
      </c>
      <c r="C43" s="55" t="s">
        <v>44</v>
      </c>
      <c r="D43" s="52" t="s">
        <v>45</v>
      </c>
      <c r="E43" s="52" t="s">
        <v>45</v>
      </c>
      <c r="F43" s="52" t="s">
        <v>45</v>
      </c>
      <c r="G43" s="52" t="s">
        <v>45</v>
      </c>
      <c r="H43" s="75">
        <f aca="true" t="shared" si="10" ref="H43:M43">H45</f>
        <v>4694.552</v>
      </c>
      <c r="I43" s="75">
        <f t="shared" si="10"/>
        <v>0</v>
      </c>
      <c r="J43" s="75">
        <f t="shared" si="10"/>
        <v>0</v>
      </c>
      <c r="K43" s="75">
        <f t="shared" si="10"/>
        <v>12186.89</v>
      </c>
      <c r="L43" s="75">
        <f t="shared" si="10"/>
        <v>12186.89</v>
      </c>
      <c r="M43" s="75">
        <f t="shared" si="10"/>
        <v>29068.332000000002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 ht="15">
      <c r="A44" s="150"/>
      <c r="B44" s="151"/>
      <c r="C44" s="51" t="s">
        <v>46</v>
      </c>
      <c r="D44" s="52" t="s">
        <v>45</v>
      </c>
      <c r="E44" s="52" t="s">
        <v>45</v>
      </c>
      <c r="F44" s="52" t="s">
        <v>45</v>
      </c>
      <c r="G44" s="52" t="s">
        <v>45</v>
      </c>
      <c r="H44" s="76" t="s">
        <v>45</v>
      </c>
      <c r="I44" s="76" t="s">
        <v>45</v>
      </c>
      <c r="J44" s="76" t="s">
        <v>45</v>
      </c>
      <c r="K44" s="76" t="s">
        <v>45</v>
      </c>
      <c r="L44" s="76" t="s">
        <v>45</v>
      </c>
      <c r="M44" s="76" t="s">
        <v>45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</row>
    <row r="45" spans="1:33" ht="30">
      <c r="A45" s="150"/>
      <c r="B45" s="151"/>
      <c r="C45" s="51" t="s">
        <v>22</v>
      </c>
      <c r="D45" s="50">
        <v>241</v>
      </c>
      <c r="E45" s="50" t="s">
        <v>45</v>
      </c>
      <c r="F45" s="50" t="s">
        <v>45</v>
      </c>
      <c r="G45" s="50" t="s">
        <v>45</v>
      </c>
      <c r="H45" s="76">
        <f aca="true" t="shared" si="11" ref="H45:M45">H46</f>
        <v>4694.552</v>
      </c>
      <c r="I45" s="76">
        <f t="shared" si="11"/>
        <v>0</v>
      </c>
      <c r="J45" s="76">
        <f t="shared" si="11"/>
        <v>0</v>
      </c>
      <c r="K45" s="76">
        <f t="shared" si="11"/>
        <v>12186.89</v>
      </c>
      <c r="L45" s="76">
        <f t="shared" si="11"/>
        <v>12186.89</v>
      </c>
      <c r="M45" s="76">
        <f t="shared" si="11"/>
        <v>29068.332000000002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ht="30">
      <c r="A46" s="132" t="s">
        <v>35</v>
      </c>
      <c r="B46" s="148" t="s">
        <v>37</v>
      </c>
      <c r="C46" s="53" t="s">
        <v>49</v>
      </c>
      <c r="D46" s="44" t="s">
        <v>45</v>
      </c>
      <c r="E46" s="44" t="s">
        <v>45</v>
      </c>
      <c r="F46" s="44" t="s">
        <v>45</v>
      </c>
      <c r="G46" s="44" t="s">
        <v>45</v>
      </c>
      <c r="H46" s="79">
        <v>4694.552</v>
      </c>
      <c r="I46" s="79">
        <v>0</v>
      </c>
      <c r="J46" s="79">
        <v>0</v>
      </c>
      <c r="K46" s="79">
        <v>12186.89</v>
      </c>
      <c r="L46" s="79">
        <v>12186.89</v>
      </c>
      <c r="M46" s="79">
        <v>29068.332000000002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</row>
    <row r="47" spans="1:33" ht="15">
      <c r="A47" s="152"/>
      <c r="B47" s="153"/>
      <c r="C47" s="53" t="s">
        <v>46</v>
      </c>
      <c r="D47" s="44" t="s">
        <v>45</v>
      </c>
      <c r="E47" s="44" t="s">
        <v>45</v>
      </c>
      <c r="F47" s="44" t="s">
        <v>45</v>
      </c>
      <c r="G47" s="44" t="s">
        <v>45</v>
      </c>
      <c r="H47" s="77" t="s">
        <v>45</v>
      </c>
      <c r="I47" s="77" t="s">
        <v>45</v>
      </c>
      <c r="J47" s="77" t="s">
        <v>45</v>
      </c>
      <c r="K47" s="77" t="s">
        <v>45</v>
      </c>
      <c r="L47" s="77" t="s">
        <v>45</v>
      </c>
      <c r="M47" s="77" t="s">
        <v>45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:33" ht="15">
      <c r="A48" s="152"/>
      <c r="B48" s="153"/>
      <c r="C48" s="148" t="s">
        <v>22</v>
      </c>
      <c r="D48" s="138">
        <v>241</v>
      </c>
      <c r="E48" s="136" t="s">
        <v>85</v>
      </c>
      <c r="F48" s="136" t="s">
        <v>91</v>
      </c>
      <c r="G48" s="54">
        <v>810</v>
      </c>
      <c r="H48" s="77">
        <v>4694.552</v>
      </c>
      <c r="I48" s="77">
        <v>0</v>
      </c>
      <c r="J48" s="77">
        <v>0</v>
      </c>
      <c r="K48" s="77">
        <v>0</v>
      </c>
      <c r="L48" s="77">
        <v>0</v>
      </c>
      <c r="M48" s="77">
        <v>4694.552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</row>
    <row r="49" spans="1:33" ht="15">
      <c r="A49" s="152"/>
      <c r="B49" s="153"/>
      <c r="C49" s="153"/>
      <c r="D49" s="139"/>
      <c r="E49" s="141"/>
      <c r="F49" s="137"/>
      <c r="G49" s="54" t="s">
        <v>92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 ht="15">
      <c r="A50" s="152"/>
      <c r="B50" s="153"/>
      <c r="C50" s="153"/>
      <c r="D50" s="139"/>
      <c r="E50" s="141"/>
      <c r="F50" s="136" t="s">
        <v>143</v>
      </c>
      <c r="G50" s="54" t="s">
        <v>88</v>
      </c>
      <c r="H50" s="77">
        <v>0</v>
      </c>
      <c r="I50" s="77">
        <v>0</v>
      </c>
      <c r="J50" s="77">
        <v>0</v>
      </c>
      <c r="K50" s="77">
        <v>8026.102</v>
      </c>
      <c r="L50" s="77">
        <v>8026.102</v>
      </c>
      <c r="M50" s="77">
        <v>16052.204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 ht="15">
      <c r="A51" s="133"/>
      <c r="B51" s="149"/>
      <c r="C51" s="149"/>
      <c r="D51" s="140"/>
      <c r="E51" s="137"/>
      <c r="F51" s="137"/>
      <c r="G51" s="54" t="s">
        <v>92</v>
      </c>
      <c r="H51" s="77">
        <v>0</v>
      </c>
      <c r="I51" s="77">
        <v>0</v>
      </c>
      <c r="J51" s="77">
        <v>0</v>
      </c>
      <c r="K51" s="77">
        <v>4160.788</v>
      </c>
      <c r="L51" s="77">
        <v>4160.788</v>
      </c>
      <c r="M51" s="77">
        <v>8321.576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1:33" ht="30">
      <c r="A52" s="142" t="s">
        <v>40</v>
      </c>
      <c r="B52" s="145" t="s">
        <v>81</v>
      </c>
      <c r="C52" s="50" t="s">
        <v>44</v>
      </c>
      <c r="D52" s="52" t="s">
        <v>45</v>
      </c>
      <c r="E52" s="52" t="s">
        <v>45</v>
      </c>
      <c r="F52" s="52" t="s">
        <v>45</v>
      </c>
      <c r="G52" s="52" t="s">
        <v>45</v>
      </c>
      <c r="H52" s="75">
        <f aca="true" t="shared" si="12" ref="H52:M52">H54</f>
        <v>8500</v>
      </c>
      <c r="I52" s="75">
        <f t="shared" si="12"/>
        <v>8500</v>
      </c>
      <c r="J52" s="75">
        <f t="shared" si="12"/>
        <v>8047.06</v>
      </c>
      <c r="K52" s="75">
        <f t="shared" si="12"/>
        <v>8047.06</v>
      </c>
      <c r="L52" s="75">
        <f t="shared" si="12"/>
        <v>8047.06</v>
      </c>
      <c r="M52" s="75">
        <f t="shared" si="12"/>
        <v>41141.18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spans="1:33" ht="15">
      <c r="A53" s="143"/>
      <c r="B53" s="146"/>
      <c r="C53" s="50" t="s">
        <v>46</v>
      </c>
      <c r="D53" s="50" t="s">
        <v>45</v>
      </c>
      <c r="E53" s="50" t="s">
        <v>45</v>
      </c>
      <c r="F53" s="50" t="s">
        <v>45</v>
      </c>
      <c r="G53" s="50" t="s">
        <v>45</v>
      </c>
      <c r="H53" s="76" t="s">
        <v>45</v>
      </c>
      <c r="I53" s="76" t="s">
        <v>45</v>
      </c>
      <c r="J53" s="76" t="s">
        <v>45</v>
      </c>
      <c r="K53" s="76" t="s">
        <v>45</v>
      </c>
      <c r="L53" s="76" t="s">
        <v>45</v>
      </c>
      <c r="M53" s="76" t="s">
        <v>45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</row>
    <row r="54" spans="1:33" ht="30">
      <c r="A54" s="144"/>
      <c r="B54" s="147"/>
      <c r="C54" s="50" t="s">
        <v>22</v>
      </c>
      <c r="D54" s="50">
        <v>241</v>
      </c>
      <c r="E54" s="50" t="s">
        <v>45</v>
      </c>
      <c r="F54" s="50" t="s">
        <v>45</v>
      </c>
      <c r="G54" s="50" t="s">
        <v>45</v>
      </c>
      <c r="H54" s="76">
        <f aca="true" t="shared" si="13" ref="H54:M54">H55+H56</f>
        <v>8500</v>
      </c>
      <c r="I54" s="76">
        <f t="shared" si="13"/>
        <v>8500</v>
      </c>
      <c r="J54" s="76">
        <f t="shared" si="13"/>
        <v>8047.06</v>
      </c>
      <c r="K54" s="76">
        <f t="shared" si="13"/>
        <v>8047.06</v>
      </c>
      <c r="L54" s="76">
        <f t="shared" si="13"/>
        <v>8047.06</v>
      </c>
      <c r="M54" s="76">
        <f t="shared" si="13"/>
        <v>41141.18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1:33" ht="30" customHeight="1">
      <c r="A55" s="132" t="s">
        <v>50</v>
      </c>
      <c r="B55" s="134" t="s">
        <v>39</v>
      </c>
      <c r="C55" s="134" t="s">
        <v>22</v>
      </c>
      <c r="D55" s="132">
        <v>241</v>
      </c>
      <c r="E55" s="136" t="s">
        <v>85</v>
      </c>
      <c r="F55" s="54" t="s">
        <v>93</v>
      </c>
      <c r="G55" s="136" t="s">
        <v>88</v>
      </c>
      <c r="H55" s="77">
        <v>8500</v>
      </c>
      <c r="I55" s="77">
        <v>8500</v>
      </c>
      <c r="J55" s="77">
        <v>0</v>
      </c>
      <c r="K55" s="77">
        <v>0</v>
      </c>
      <c r="L55" s="77">
        <v>0</v>
      </c>
      <c r="M55" s="77">
        <v>17000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</row>
    <row r="56" spans="1:33" ht="36" customHeight="1">
      <c r="A56" s="133"/>
      <c r="B56" s="135"/>
      <c r="C56" s="135"/>
      <c r="D56" s="133"/>
      <c r="E56" s="137"/>
      <c r="F56" s="54" t="s">
        <v>148</v>
      </c>
      <c r="G56" s="137"/>
      <c r="H56" s="77">
        <v>0</v>
      </c>
      <c r="I56" s="77">
        <v>0</v>
      </c>
      <c r="J56" s="77">
        <v>8047.06</v>
      </c>
      <c r="K56" s="77">
        <v>8047.06</v>
      </c>
      <c r="L56" s="77">
        <v>8047.06</v>
      </c>
      <c r="M56" s="77">
        <v>24141.18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</row>
    <row r="57" spans="1:33" ht="15">
      <c r="A57" s="56"/>
      <c r="B57" s="57"/>
      <c r="C57" s="56"/>
      <c r="D57" s="56"/>
      <c r="E57" s="56"/>
      <c r="F57" s="56"/>
      <c r="G57" s="56"/>
      <c r="H57" s="58"/>
      <c r="I57" s="58"/>
      <c r="J57" s="58"/>
      <c r="K57" s="58"/>
      <c r="L57" s="58"/>
      <c r="M57" s="58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</row>
    <row r="58" spans="1:33" ht="15">
      <c r="A58" s="56"/>
      <c r="B58" s="57"/>
      <c r="C58" s="56"/>
      <c r="D58" s="56"/>
      <c r="E58" s="56"/>
      <c r="F58" s="56"/>
      <c r="G58" s="56"/>
      <c r="H58" s="58"/>
      <c r="I58" s="58"/>
      <c r="J58" s="58"/>
      <c r="K58" s="58"/>
      <c r="L58" s="58"/>
      <c r="M58" s="58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</row>
    <row r="59" spans="1:33" ht="18.75">
      <c r="A59" s="117"/>
      <c r="B59" s="117"/>
      <c r="C59" s="27"/>
      <c r="D59" s="27"/>
      <c r="E59" s="27"/>
      <c r="F59" s="27"/>
      <c r="G59" s="27"/>
      <c r="H59" s="27"/>
      <c r="I59" s="27"/>
      <c r="J59" s="58"/>
      <c r="K59" s="58"/>
      <c r="L59" s="58"/>
      <c r="M59" s="58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</row>
    <row r="60" spans="1:33" ht="18.75">
      <c r="A60" s="117"/>
      <c r="B60" s="117"/>
      <c r="C60" s="27"/>
      <c r="D60" s="27"/>
      <c r="E60" s="27"/>
      <c r="F60" s="27"/>
      <c r="G60" s="27"/>
      <c r="H60" s="127"/>
      <c r="I60" s="127"/>
      <c r="J60" s="58"/>
      <c r="K60" s="58"/>
      <c r="L60" s="58"/>
      <c r="M60" s="58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</row>
    <row r="61" spans="1:33" ht="15.75">
      <c r="A61" s="106"/>
      <c r="B61" s="106"/>
      <c r="C61" s="1"/>
      <c r="D61" s="1"/>
      <c r="E61" s="1"/>
      <c r="F61" s="1"/>
      <c r="G61" s="1"/>
      <c r="H61" s="1"/>
      <c r="I61" s="1"/>
      <c r="J61" s="58"/>
      <c r="K61" s="58"/>
      <c r="L61" s="58"/>
      <c r="M61" s="58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</row>
    <row r="62" spans="1:33" ht="15.75">
      <c r="A62" s="106"/>
      <c r="B62" s="106"/>
      <c r="C62" s="1"/>
      <c r="D62" s="1"/>
      <c r="E62" s="1"/>
      <c r="F62" s="1"/>
      <c r="G62" s="1"/>
      <c r="H62" s="131"/>
      <c r="I62" s="131"/>
      <c r="J62" s="58"/>
      <c r="K62" s="58"/>
      <c r="L62" s="58"/>
      <c r="M62" s="58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</row>
    <row r="63" spans="1:33" ht="15">
      <c r="A63" s="56"/>
      <c r="B63" s="57"/>
      <c r="C63" s="56"/>
      <c r="D63" s="56"/>
      <c r="E63" s="56"/>
      <c r="F63" s="56"/>
      <c r="G63" s="56"/>
      <c r="H63" s="58"/>
      <c r="I63" s="58"/>
      <c r="J63" s="58"/>
      <c r="K63" s="58"/>
      <c r="L63" s="58"/>
      <c r="M63" s="58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</row>
    <row r="64" spans="1:33" ht="15">
      <c r="A64" s="56"/>
      <c r="B64" s="57"/>
      <c r="C64" s="56"/>
      <c r="D64" s="56"/>
      <c r="E64" s="56"/>
      <c r="F64" s="56"/>
      <c r="G64" s="56"/>
      <c r="H64" s="58"/>
      <c r="I64" s="58"/>
      <c r="J64" s="58"/>
      <c r="K64" s="58"/>
      <c r="L64" s="58"/>
      <c r="M64" s="58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</row>
    <row r="65" spans="1:33" ht="15">
      <c r="A65" s="56"/>
      <c r="B65" s="57"/>
      <c r="C65" s="56"/>
      <c r="D65" s="56"/>
      <c r="E65" s="56"/>
      <c r="F65" s="56"/>
      <c r="G65" s="56"/>
      <c r="H65" s="58"/>
      <c r="I65" s="58"/>
      <c r="J65" s="58"/>
      <c r="K65" s="58"/>
      <c r="L65" s="58"/>
      <c r="M65" s="58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</row>
    <row r="66" spans="1:33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</row>
    <row r="67" spans="1:33" ht="15">
      <c r="A67" s="129"/>
      <c r="B67" s="129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</row>
    <row r="68" spans="1:33" ht="15">
      <c r="A68" s="129"/>
      <c r="B68" s="129"/>
      <c r="C68" s="43"/>
      <c r="D68" s="43"/>
      <c r="E68" s="43"/>
      <c r="F68" s="43"/>
      <c r="G68" s="43"/>
      <c r="H68" s="130"/>
      <c r="I68" s="130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</row>
    <row r="69" spans="2:33" ht="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</row>
    <row r="70" spans="1:33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</row>
    <row r="71" spans="1:33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</row>
    <row r="72" spans="1:33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</row>
    <row r="73" spans="1:33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</row>
    <row r="74" spans="1:33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</row>
    <row r="75" spans="1:33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</row>
    <row r="76" spans="1:33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</row>
    <row r="77" spans="1:33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</row>
    <row r="78" spans="1:33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</row>
    <row r="79" spans="1:33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  <row r="80" spans="1:33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</row>
    <row r="81" spans="1:33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</row>
    <row r="82" spans="1:33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</row>
    <row r="83" spans="1:33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</row>
    <row r="84" spans="1:33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</row>
    <row r="85" spans="1:33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</row>
    <row r="86" spans="1:33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</row>
    <row r="87" spans="1:33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</row>
    <row r="88" spans="1:33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</row>
    <row r="89" spans="1:33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</row>
    <row r="90" spans="1:33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</row>
    <row r="91" spans="1:33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</row>
    <row r="92" spans="1:33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</row>
    <row r="93" spans="1:33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</row>
    <row r="94" spans="1:33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</row>
    <row r="95" spans="1:33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</row>
    <row r="96" spans="1:33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</row>
  </sheetData>
  <sheetProtection/>
  <mergeCells count="65">
    <mergeCell ref="I1:M1"/>
    <mergeCell ref="I3:M3"/>
    <mergeCell ref="A5:M5"/>
    <mergeCell ref="A7:A8"/>
    <mergeCell ref="B7:B8"/>
    <mergeCell ref="C7:C8"/>
    <mergeCell ref="D7:G7"/>
    <mergeCell ref="H7:M7"/>
    <mergeCell ref="A9:A13"/>
    <mergeCell ref="B9:B13"/>
    <mergeCell ref="A14:A17"/>
    <mergeCell ref="B14:B17"/>
    <mergeCell ref="A18:A22"/>
    <mergeCell ref="B18:B22"/>
    <mergeCell ref="C20:C22"/>
    <mergeCell ref="D20:D22"/>
    <mergeCell ref="E20:E22"/>
    <mergeCell ref="F20:F21"/>
    <mergeCell ref="G21:G22"/>
    <mergeCell ref="A24:A28"/>
    <mergeCell ref="B24:B28"/>
    <mergeCell ref="C27:C28"/>
    <mergeCell ref="A29:A32"/>
    <mergeCell ref="B29:B32"/>
    <mergeCell ref="A33:A34"/>
    <mergeCell ref="B33:B34"/>
    <mergeCell ref="C33:C34"/>
    <mergeCell ref="A35:A37"/>
    <mergeCell ref="B35:B37"/>
    <mergeCell ref="C35:C37"/>
    <mergeCell ref="D36:D37"/>
    <mergeCell ref="E36:E37"/>
    <mergeCell ref="G36:G37"/>
    <mergeCell ref="A38:A40"/>
    <mergeCell ref="B38:B40"/>
    <mergeCell ref="C38:C40"/>
    <mergeCell ref="A41:A42"/>
    <mergeCell ref="B41:B42"/>
    <mergeCell ref="C41:C42"/>
    <mergeCell ref="A43:A45"/>
    <mergeCell ref="B43:B45"/>
    <mergeCell ref="A46:A51"/>
    <mergeCell ref="B46:B51"/>
    <mergeCell ref="C48:C51"/>
    <mergeCell ref="D48:D51"/>
    <mergeCell ref="E48:E51"/>
    <mergeCell ref="F48:F49"/>
    <mergeCell ref="F50:F51"/>
    <mergeCell ref="A52:A54"/>
    <mergeCell ref="B52:B54"/>
    <mergeCell ref="A55:A56"/>
    <mergeCell ref="B55:B56"/>
    <mergeCell ref="C55:C56"/>
    <mergeCell ref="D55:D56"/>
    <mergeCell ref="E55:E56"/>
    <mergeCell ref="G55:G56"/>
    <mergeCell ref="A67:B67"/>
    <mergeCell ref="A68:B68"/>
    <mergeCell ref="H68:I68"/>
    <mergeCell ref="A59:B59"/>
    <mergeCell ref="A60:B60"/>
    <mergeCell ref="H60:I60"/>
    <mergeCell ref="A61:B61"/>
    <mergeCell ref="A62:B62"/>
    <mergeCell ref="H62:I62"/>
  </mergeCells>
  <printOptions/>
  <pageMargins left="0.1968503937007874" right="0.1968503937007874" top="0.7874015748031497" bottom="0.35433070866141736" header="0" footer="0"/>
  <pageSetup firstPageNumber="14" useFirstPageNumber="1" horizontalDpi="600" verticalDpi="600" orientation="landscape" paperSize="9" scale="74" r:id="rId1"/>
  <rowBreaks count="1" manualBreakCount="1">
    <brk id="2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view="pageBreakPreview" zoomScale="60" zoomScalePageLayoutView="0" workbookViewId="0" topLeftCell="A1">
      <selection activeCell="C3" sqref="C3"/>
    </sheetView>
  </sheetViews>
  <sheetFormatPr defaultColWidth="9.140625" defaultRowHeight="12.75"/>
  <cols>
    <col min="1" max="1" width="23.00390625" style="1" customWidth="1"/>
    <col min="2" max="2" width="29.421875" style="1" customWidth="1"/>
    <col min="3" max="3" width="55.421875" style="1" customWidth="1"/>
    <col min="4" max="8" width="14.57421875" style="1" customWidth="1"/>
    <col min="9" max="9" width="15.8515625" style="1" customWidth="1"/>
    <col min="10" max="13" width="10.140625" style="1" bestFit="1" customWidth="1"/>
    <col min="14" max="14" width="14.7109375" style="1" customWidth="1"/>
    <col min="15" max="16384" width="9.140625" style="1" customWidth="1"/>
  </cols>
  <sheetData>
    <row r="1" spans="6:9" ht="63" customHeight="1">
      <c r="F1" s="106" t="s">
        <v>173</v>
      </c>
      <c r="G1" s="106"/>
      <c r="H1" s="106"/>
      <c r="I1" s="106"/>
    </row>
    <row r="3" spans="1:11" s="18" customFormat="1" ht="70.5" customHeight="1">
      <c r="A3" s="1"/>
      <c r="B3" s="1"/>
      <c r="C3" s="1"/>
      <c r="E3" s="2"/>
      <c r="F3" s="106" t="s">
        <v>158</v>
      </c>
      <c r="G3" s="106"/>
      <c r="H3" s="106"/>
      <c r="I3" s="106"/>
      <c r="J3" s="19"/>
      <c r="K3" s="19"/>
    </row>
    <row r="4" spans="1:9" s="18" customFormat="1" ht="15.75">
      <c r="A4" s="1"/>
      <c r="B4" s="1"/>
      <c r="C4" s="1"/>
      <c r="D4" s="3"/>
      <c r="E4" s="3"/>
      <c r="F4" s="3"/>
      <c r="G4" s="3"/>
      <c r="H4" s="3"/>
      <c r="I4" s="3"/>
    </row>
    <row r="5" spans="1:9" s="18" customFormat="1" ht="52.5" customHeight="1">
      <c r="A5" s="123" t="s">
        <v>102</v>
      </c>
      <c r="B5" s="123"/>
      <c r="C5" s="123"/>
      <c r="D5" s="123"/>
      <c r="E5" s="123"/>
      <c r="F5" s="123"/>
      <c r="G5" s="123"/>
      <c r="H5" s="123"/>
      <c r="I5" s="123"/>
    </row>
    <row r="7" spans="1:9" ht="15.75">
      <c r="A7" s="118" t="s">
        <v>28</v>
      </c>
      <c r="B7" s="118" t="s">
        <v>29</v>
      </c>
      <c r="C7" s="118" t="s">
        <v>30</v>
      </c>
      <c r="D7" s="168" t="s">
        <v>31</v>
      </c>
      <c r="E7" s="168"/>
      <c r="F7" s="168"/>
      <c r="G7" s="168"/>
      <c r="H7" s="168"/>
      <c r="I7" s="168"/>
    </row>
    <row r="8" spans="1:9" ht="15.75">
      <c r="A8" s="120"/>
      <c r="B8" s="120"/>
      <c r="C8" s="120"/>
      <c r="D8" s="4">
        <v>2014</v>
      </c>
      <c r="E8" s="4">
        <v>2015</v>
      </c>
      <c r="F8" s="4">
        <v>2016</v>
      </c>
      <c r="G8" s="4">
        <v>2017</v>
      </c>
      <c r="H8" s="4">
        <v>2018</v>
      </c>
      <c r="I8" s="4" t="s">
        <v>32</v>
      </c>
    </row>
    <row r="9" spans="1:14" ht="15.75" customHeight="1">
      <c r="A9" s="118" t="s">
        <v>33</v>
      </c>
      <c r="B9" s="109" t="s">
        <v>79</v>
      </c>
      <c r="C9" s="25" t="s">
        <v>63</v>
      </c>
      <c r="D9" s="66">
        <f>D11+D12+D13+D14+D15</f>
        <v>23386.402</v>
      </c>
      <c r="E9" s="66">
        <f>E11+E12+E13+E14+E15</f>
        <v>13250</v>
      </c>
      <c r="F9" s="66">
        <f>F11+F12+F13+F14+F15</f>
        <v>12947.060000000001</v>
      </c>
      <c r="G9" s="66">
        <f>G11+G12+G13+G14+G15</f>
        <v>22804.36</v>
      </c>
      <c r="H9" s="66">
        <f>H11+H12+H13+H14+H15</f>
        <v>22835.36</v>
      </c>
      <c r="I9" s="66">
        <f>SUM(D9:H9)</f>
        <v>95223.182</v>
      </c>
      <c r="J9" s="22"/>
      <c r="K9" s="22"/>
      <c r="L9" s="22"/>
      <c r="M9" s="22"/>
      <c r="N9" s="22"/>
    </row>
    <row r="10" spans="1:14" ht="15.75">
      <c r="A10" s="119"/>
      <c r="B10" s="109"/>
      <c r="C10" s="5" t="s">
        <v>55</v>
      </c>
      <c r="D10" s="67"/>
      <c r="E10" s="67"/>
      <c r="F10" s="67"/>
      <c r="G10" s="67"/>
      <c r="H10" s="67"/>
      <c r="I10" s="67"/>
      <c r="J10" s="39"/>
      <c r="K10" s="39"/>
      <c r="L10" s="39"/>
      <c r="M10" s="39"/>
      <c r="N10" s="39"/>
    </row>
    <row r="11" spans="1:9" ht="15.75">
      <c r="A11" s="119"/>
      <c r="B11" s="109"/>
      <c r="C11" s="5" t="s">
        <v>64</v>
      </c>
      <c r="D11" s="67"/>
      <c r="E11" s="67"/>
      <c r="F11" s="67"/>
      <c r="G11" s="67"/>
      <c r="H11" s="67"/>
      <c r="I11" s="67"/>
    </row>
    <row r="12" spans="1:9" ht="15.75">
      <c r="A12" s="119"/>
      <c r="B12" s="109"/>
      <c r="C12" s="5" t="s">
        <v>65</v>
      </c>
      <c r="D12" s="68"/>
      <c r="E12" s="68"/>
      <c r="F12" s="68"/>
      <c r="G12" s="68"/>
      <c r="H12" s="68"/>
      <c r="I12" s="68"/>
    </row>
    <row r="13" spans="1:9" ht="15.75">
      <c r="A13" s="119"/>
      <c r="B13" s="109"/>
      <c r="C13" s="5" t="s">
        <v>66</v>
      </c>
      <c r="D13" s="68">
        <f aca="true" t="shared" si="0" ref="D13:I13">D16+D22+D28</f>
        <v>23386.402</v>
      </c>
      <c r="E13" s="68">
        <f t="shared" si="0"/>
        <v>13250</v>
      </c>
      <c r="F13" s="68">
        <f t="shared" si="0"/>
        <v>12947.060000000001</v>
      </c>
      <c r="G13" s="68">
        <f t="shared" si="0"/>
        <v>22804.36</v>
      </c>
      <c r="H13" s="68">
        <f t="shared" si="0"/>
        <v>22835.36</v>
      </c>
      <c r="I13" s="68">
        <f t="shared" si="0"/>
        <v>72387.822</v>
      </c>
    </row>
    <row r="14" spans="1:9" ht="15.75">
      <c r="A14" s="119"/>
      <c r="B14" s="109"/>
      <c r="C14" s="5" t="s">
        <v>67</v>
      </c>
      <c r="D14" s="68"/>
      <c r="E14" s="68"/>
      <c r="F14" s="68"/>
      <c r="G14" s="68"/>
      <c r="H14" s="68"/>
      <c r="I14" s="68"/>
    </row>
    <row r="15" spans="1:9" ht="15.75">
      <c r="A15" s="119"/>
      <c r="B15" s="109"/>
      <c r="C15" s="5" t="s">
        <v>68</v>
      </c>
      <c r="D15" s="67"/>
      <c r="E15" s="67"/>
      <c r="F15" s="67"/>
      <c r="G15" s="67"/>
      <c r="H15" s="67"/>
      <c r="I15" s="67"/>
    </row>
    <row r="16" spans="1:9" ht="15.75">
      <c r="A16" s="119"/>
      <c r="B16" s="109"/>
      <c r="C16" s="15" t="s">
        <v>22</v>
      </c>
      <c r="D16" s="69">
        <f aca="true" t="shared" si="1" ref="D16:I16">D19</f>
        <v>23331.951999999997</v>
      </c>
      <c r="E16" s="69">
        <f t="shared" si="1"/>
        <v>9750</v>
      </c>
      <c r="F16" s="69">
        <f t="shared" si="1"/>
        <v>8747.060000000001</v>
      </c>
      <c r="G16" s="69">
        <f t="shared" si="1"/>
        <v>22804.36</v>
      </c>
      <c r="H16" s="69">
        <f t="shared" si="1"/>
        <v>22835.36</v>
      </c>
      <c r="I16" s="69">
        <f t="shared" si="1"/>
        <v>64633.372</v>
      </c>
    </row>
    <row r="17" spans="1:9" ht="15.75">
      <c r="A17" s="119"/>
      <c r="B17" s="109"/>
      <c r="C17" s="5" t="s">
        <v>64</v>
      </c>
      <c r="D17" s="68"/>
      <c r="E17" s="68"/>
      <c r="F17" s="68"/>
      <c r="G17" s="68"/>
      <c r="H17" s="68"/>
      <c r="I17" s="68"/>
    </row>
    <row r="18" spans="1:9" ht="15.75">
      <c r="A18" s="119"/>
      <c r="B18" s="109"/>
      <c r="C18" s="5" t="s">
        <v>65</v>
      </c>
      <c r="D18" s="68"/>
      <c r="E18" s="68"/>
      <c r="F18" s="68"/>
      <c r="G18" s="68"/>
      <c r="H18" s="68"/>
      <c r="I18" s="68"/>
    </row>
    <row r="19" spans="1:9" ht="15.75">
      <c r="A19" s="119"/>
      <c r="B19" s="109"/>
      <c r="C19" s="5" t="s">
        <v>66</v>
      </c>
      <c r="D19" s="68">
        <f>D39+D53+D67+D75</f>
        <v>23331.951999999997</v>
      </c>
      <c r="E19" s="68">
        <f>E39+E53+E67+E75</f>
        <v>9750</v>
      </c>
      <c r="F19" s="68">
        <f>F39+F53+F67+F75</f>
        <v>8747.060000000001</v>
      </c>
      <c r="G19" s="68">
        <f>G39+G53+G67+G75</f>
        <v>22804.36</v>
      </c>
      <c r="H19" s="68">
        <f>H39+H53+H67+H75</f>
        <v>22835.36</v>
      </c>
      <c r="I19" s="68">
        <f>D19+E19+F19+G19</f>
        <v>64633.372</v>
      </c>
    </row>
    <row r="20" spans="1:9" ht="15.75">
      <c r="A20" s="119"/>
      <c r="B20" s="109"/>
      <c r="C20" s="5" t="s">
        <v>67</v>
      </c>
      <c r="D20" s="67"/>
      <c r="E20" s="67"/>
      <c r="F20" s="67"/>
      <c r="G20" s="67"/>
      <c r="H20" s="67"/>
      <c r="I20" s="67"/>
    </row>
    <row r="21" spans="1:9" ht="15.75">
      <c r="A21" s="119"/>
      <c r="B21" s="109"/>
      <c r="C21" s="5" t="s">
        <v>68</v>
      </c>
      <c r="D21" s="68"/>
      <c r="E21" s="68"/>
      <c r="F21" s="68"/>
      <c r="G21" s="68"/>
      <c r="H21" s="68"/>
      <c r="I21" s="68"/>
    </row>
    <row r="22" spans="1:9" ht="47.25">
      <c r="A22" s="119"/>
      <c r="B22" s="109"/>
      <c r="C22" s="16" t="s">
        <v>107</v>
      </c>
      <c r="D22" s="69">
        <f aca="true" t="shared" si="2" ref="D22:I22">D25</f>
        <v>54.45</v>
      </c>
      <c r="E22" s="69">
        <f t="shared" si="2"/>
        <v>0</v>
      </c>
      <c r="F22" s="69">
        <f t="shared" si="2"/>
        <v>0</v>
      </c>
      <c r="G22" s="69">
        <f t="shared" si="2"/>
        <v>0</v>
      </c>
      <c r="H22" s="69">
        <f t="shared" si="2"/>
        <v>0</v>
      </c>
      <c r="I22" s="69">
        <f t="shared" si="2"/>
        <v>54.45</v>
      </c>
    </row>
    <row r="23" spans="1:9" ht="15.75">
      <c r="A23" s="119"/>
      <c r="B23" s="109"/>
      <c r="C23" s="5" t="s">
        <v>64</v>
      </c>
      <c r="D23" s="68"/>
      <c r="E23" s="68"/>
      <c r="F23" s="68"/>
      <c r="G23" s="68"/>
      <c r="H23" s="68"/>
      <c r="I23" s="68"/>
    </row>
    <row r="24" spans="1:9" ht="15.75">
      <c r="A24" s="119"/>
      <c r="B24" s="109"/>
      <c r="C24" s="5" t="s">
        <v>65</v>
      </c>
      <c r="D24" s="68"/>
      <c r="E24" s="68"/>
      <c r="F24" s="68"/>
      <c r="G24" s="68"/>
      <c r="H24" s="68"/>
      <c r="I24" s="68"/>
    </row>
    <row r="25" spans="1:9" ht="15.75">
      <c r="A25" s="119"/>
      <c r="B25" s="109"/>
      <c r="C25" s="5" t="s">
        <v>66</v>
      </c>
      <c r="D25" s="68">
        <f>D45</f>
        <v>54.45</v>
      </c>
      <c r="E25" s="68">
        <f>E45</f>
        <v>0</v>
      </c>
      <c r="F25" s="68">
        <f>F45</f>
        <v>0</v>
      </c>
      <c r="G25" s="68">
        <f>G45</f>
        <v>0</v>
      </c>
      <c r="H25" s="68">
        <f>H45</f>
        <v>0</v>
      </c>
      <c r="I25" s="68">
        <f>D25+E25+F25+G25</f>
        <v>54.45</v>
      </c>
    </row>
    <row r="26" spans="1:9" ht="15.75">
      <c r="A26" s="119"/>
      <c r="B26" s="109"/>
      <c r="C26" s="5" t="s">
        <v>67</v>
      </c>
      <c r="D26" s="68"/>
      <c r="E26" s="68"/>
      <c r="F26" s="68"/>
      <c r="G26" s="68"/>
      <c r="H26" s="68"/>
      <c r="I26" s="68"/>
    </row>
    <row r="27" spans="1:9" ht="15.75">
      <c r="A27" s="119"/>
      <c r="B27" s="109"/>
      <c r="C27" s="5" t="s">
        <v>68</v>
      </c>
      <c r="D27" s="68"/>
      <c r="E27" s="68"/>
      <c r="F27" s="68"/>
      <c r="G27" s="68"/>
      <c r="H27" s="68"/>
      <c r="I27" s="68"/>
    </row>
    <row r="28" spans="1:9" ht="31.5">
      <c r="A28" s="119"/>
      <c r="B28" s="109"/>
      <c r="C28" s="15" t="s">
        <v>150</v>
      </c>
      <c r="D28" s="69">
        <f aca="true" t="shared" si="3" ref="D28:I28">D31</f>
        <v>0</v>
      </c>
      <c r="E28" s="69">
        <f t="shared" si="3"/>
        <v>3500</v>
      </c>
      <c r="F28" s="69">
        <f t="shared" si="3"/>
        <v>4200</v>
      </c>
      <c r="G28" s="69">
        <f t="shared" si="3"/>
        <v>0</v>
      </c>
      <c r="H28" s="69">
        <f t="shared" si="3"/>
        <v>0</v>
      </c>
      <c r="I28" s="69">
        <f t="shared" si="3"/>
        <v>7700</v>
      </c>
    </row>
    <row r="29" spans="1:9" ht="15.75">
      <c r="A29" s="119"/>
      <c r="B29" s="109"/>
      <c r="C29" s="5" t="s">
        <v>64</v>
      </c>
      <c r="D29" s="68"/>
      <c r="E29" s="68"/>
      <c r="F29" s="68"/>
      <c r="G29" s="68"/>
      <c r="H29" s="68"/>
      <c r="I29" s="68"/>
    </row>
    <row r="30" spans="1:9" ht="15.75">
      <c r="A30" s="119"/>
      <c r="B30" s="109"/>
      <c r="C30" s="5" t="s">
        <v>65</v>
      </c>
      <c r="D30" s="68"/>
      <c r="E30" s="68"/>
      <c r="F30" s="68"/>
      <c r="G30" s="68"/>
      <c r="H30" s="68"/>
      <c r="I30" s="68"/>
    </row>
    <row r="31" spans="1:9" ht="15.75">
      <c r="A31" s="119"/>
      <c r="B31" s="109"/>
      <c r="C31" s="5" t="s">
        <v>66</v>
      </c>
      <c r="D31" s="68">
        <f aca="true" t="shared" si="4" ref="D31:I31">D56</f>
        <v>0</v>
      </c>
      <c r="E31" s="68">
        <f t="shared" si="4"/>
        <v>3500</v>
      </c>
      <c r="F31" s="68">
        <f t="shared" si="4"/>
        <v>4200</v>
      </c>
      <c r="G31" s="68">
        <f t="shared" si="4"/>
        <v>0</v>
      </c>
      <c r="H31" s="68">
        <f t="shared" si="4"/>
        <v>0</v>
      </c>
      <c r="I31" s="68">
        <f t="shared" si="4"/>
        <v>7700</v>
      </c>
    </row>
    <row r="32" spans="1:9" ht="15.75">
      <c r="A32" s="119"/>
      <c r="B32" s="109"/>
      <c r="C32" s="5" t="s">
        <v>67</v>
      </c>
      <c r="D32" s="68"/>
      <c r="E32" s="68"/>
      <c r="F32" s="68"/>
      <c r="G32" s="68"/>
      <c r="H32" s="68"/>
      <c r="I32" s="68"/>
    </row>
    <row r="33" spans="1:9" ht="15.75">
      <c r="A33" s="120"/>
      <c r="B33" s="109"/>
      <c r="C33" s="5" t="s">
        <v>68</v>
      </c>
      <c r="D33" s="68"/>
      <c r="E33" s="68"/>
      <c r="F33" s="68"/>
      <c r="G33" s="68"/>
      <c r="H33" s="68"/>
      <c r="I33" s="68"/>
    </row>
    <row r="34" spans="1:14" ht="15.75">
      <c r="A34" s="118" t="s">
        <v>69</v>
      </c>
      <c r="B34" s="114" t="s">
        <v>70</v>
      </c>
      <c r="C34" s="25" t="s">
        <v>63</v>
      </c>
      <c r="D34" s="66">
        <f aca="true" t="shared" si="5" ref="D34:I34">D36+D42</f>
        <v>591.85</v>
      </c>
      <c r="E34" s="66">
        <f t="shared" si="5"/>
        <v>250</v>
      </c>
      <c r="F34" s="66">
        <f t="shared" si="5"/>
        <v>100</v>
      </c>
      <c r="G34" s="66">
        <f t="shared" si="5"/>
        <v>858.2</v>
      </c>
      <c r="H34" s="66">
        <f t="shared" si="5"/>
        <v>858.2</v>
      </c>
      <c r="I34" s="66">
        <f t="shared" si="5"/>
        <v>2658.25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</row>
    <row r="35" spans="1:9" ht="15.75">
      <c r="A35" s="119"/>
      <c r="B35" s="115"/>
      <c r="C35" s="5" t="s">
        <v>55</v>
      </c>
      <c r="D35" s="68"/>
      <c r="E35" s="68"/>
      <c r="F35" s="68"/>
      <c r="G35" s="68"/>
      <c r="H35" s="68"/>
      <c r="I35" s="68"/>
    </row>
    <row r="36" spans="1:9" ht="15.75">
      <c r="A36" s="119"/>
      <c r="B36" s="115"/>
      <c r="C36" s="15" t="s">
        <v>22</v>
      </c>
      <c r="D36" s="69">
        <f aca="true" t="shared" si="6" ref="D36:I36">D39</f>
        <v>537.4</v>
      </c>
      <c r="E36" s="69">
        <f t="shared" si="6"/>
        <v>250</v>
      </c>
      <c r="F36" s="69">
        <f t="shared" si="6"/>
        <v>100</v>
      </c>
      <c r="G36" s="69">
        <f t="shared" si="6"/>
        <v>858.2</v>
      </c>
      <c r="H36" s="69">
        <f t="shared" si="6"/>
        <v>858.2</v>
      </c>
      <c r="I36" s="69">
        <f t="shared" si="6"/>
        <v>2603.8</v>
      </c>
    </row>
    <row r="37" spans="1:9" ht="15.75">
      <c r="A37" s="119"/>
      <c r="B37" s="115"/>
      <c r="C37" s="5" t="s">
        <v>64</v>
      </c>
      <c r="D37" s="68"/>
      <c r="E37" s="68"/>
      <c r="F37" s="68"/>
      <c r="G37" s="68"/>
      <c r="H37" s="68"/>
      <c r="I37" s="68"/>
    </row>
    <row r="38" spans="1:9" ht="15.75">
      <c r="A38" s="119"/>
      <c r="B38" s="115"/>
      <c r="C38" s="5" t="s">
        <v>65</v>
      </c>
      <c r="D38" s="68"/>
      <c r="E38" s="68"/>
      <c r="F38" s="68"/>
      <c r="G38" s="68"/>
      <c r="H38" s="68"/>
      <c r="I38" s="68"/>
    </row>
    <row r="39" spans="1:9" ht="15.75">
      <c r="A39" s="119"/>
      <c r="B39" s="115"/>
      <c r="C39" s="5" t="s">
        <v>66</v>
      </c>
      <c r="D39" s="68">
        <f>'Пр1 к про'!H16</f>
        <v>537.4</v>
      </c>
      <c r="E39" s="68">
        <f>'Пр1 к про'!I16</f>
        <v>250</v>
      </c>
      <c r="F39" s="68">
        <f>'Пр1 к про'!J16</f>
        <v>100</v>
      </c>
      <c r="G39" s="68">
        <f>'Пр1 к про'!K16</f>
        <v>858.2</v>
      </c>
      <c r="H39" s="68">
        <f>'Пр1 к про'!L16</f>
        <v>858.2</v>
      </c>
      <c r="I39" s="68">
        <f>'Пр1 к про'!M16</f>
        <v>2603.8</v>
      </c>
    </row>
    <row r="40" spans="1:9" ht="15.75">
      <c r="A40" s="119"/>
      <c r="B40" s="115"/>
      <c r="C40" s="5" t="s">
        <v>67</v>
      </c>
      <c r="D40" s="68"/>
      <c r="E40" s="68"/>
      <c r="F40" s="68"/>
      <c r="G40" s="68"/>
      <c r="H40" s="68"/>
      <c r="I40" s="68"/>
    </row>
    <row r="41" spans="1:9" ht="15.75">
      <c r="A41" s="119"/>
      <c r="B41" s="115"/>
      <c r="C41" s="5" t="s">
        <v>68</v>
      </c>
      <c r="D41" s="68"/>
      <c r="E41" s="68"/>
      <c r="F41" s="68"/>
      <c r="G41" s="68"/>
      <c r="H41" s="68"/>
      <c r="I41" s="68"/>
    </row>
    <row r="42" spans="1:9" ht="47.25">
      <c r="A42" s="119"/>
      <c r="B42" s="115"/>
      <c r="C42" s="16" t="s">
        <v>107</v>
      </c>
      <c r="D42" s="69">
        <f>D45</f>
        <v>54.45</v>
      </c>
      <c r="E42" s="69">
        <f>E45</f>
        <v>0</v>
      </c>
      <c r="F42" s="69">
        <f>F45</f>
        <v>0</v>
      </c>
      <c r="G42" s="69">
        <f>G45</f>
        <v>0</v>
      </c>
      <c r="H42" s="69">
        <f>H45</f>
        <v>0</v>
      </c>
      <c r="I42" s="69">
        <f>D42+E42+F42+G42</f>
        <v>54.45</v>
      </c>
    </row>
    <row r="43" spans="1:9" ht="15.75">
      <c r="A43" s="119"/>
      <c r="B43" s="115"/>
      <c r="C43" s="5" t="s">
        <v>64</v>
      </c>
      <c r="D43" s="68"/>
      <c r="E43" s="68"/>
      <c r="F43" s="68"/>
      <c r="G43" s="68"/>
      <c r="H43" s="68"/>
      <c r="I43" s="68"/>
    </row>
    <row r="44" spans="1:9" ht="15.75">
      <c r="A44" s="119"/>
      <c r="B44" s="115"/>
      <c r="C44" s="5" t="s">
        <v>65</v>
      </c>
      <c r="D44" s="68"/>
      <c r="E44" s="68"/>
      <c r="F44" s="68"/>
      <c r="G44" s="68"/>
      <c r="H44" s="68"/>
      <c r="I44" s="68"/>
    </row>
    <row r="45" spans="1:9" ht="15.75">
      <c r="A45" s="119"/>
      <c r="B45" s="115"/>
      <c r="C45" s="5" t="s">
        <v>66</v>
      </c>
      <c r="D45" s="68">
        <f>'Пр1 к про'!H17</f>
        <v>54.45</v>
      </c>
      <c r="E45" s="68">
        <f>'Пр1 к про'!I17</f>
        <v>0</v>
      </c>
      <c r="F45" s="68">
        <f>'Пр1 к про'!J17</f>
        <v>0</v>
      </c>
      <c r="G45" s="68">
        <f>'Пр1 к про'!K17</f>
        <v>0</v>
      </c>
      <c r="H45" s="68">
        <f>'Пр1 к про'!L17</f>
        <v>0</v>
      </c>
      <c r="I45" s="68">
        <f>'Пр1 к про'!M17</f>
        <v>54.45</v>
      </c>
    </row>
    <row r="46" spans="1:9" ht="15.75">
      <c r="A46" s="119"/>
      <c r="B46" s="115"/>
      <c r="C46" s="5" t="s">
        <v>67</v>
      </c>
      <c r="D46" s="68"/>
      <c r="E46" s="68"/>
      <c r="F46" s="68"/>
      <c r="G46" s="68"/>
      <c r="H46" s="68"/>
      <c r="I46" s="68"/>
    </row>
    <row r="47" spans="1:9" ht="15.75">
      <c r="A47" s="120"/>
      <c r="B47" s="116"/>
      <c r="C47" s="5" t="s">
        <v>68</v>
      </c>
      <c r="D47" s="68"/>
      <c r="E47" s="68"/>
      <c r="F47" s="68"/>
      <c r="G47" s="68"/>
      <c r="H47" s="68"/>
      <c r="I47" s="68"/>
    </row>
    <row r="48" spans="1:14" ht="15.75" customHeight="1">
      <c r="A48" s="118" t="s">
        <v>71</v>
      </c>
      <c r="B48" s="114" t="s">
        <v>59</v>
      </c>
      <c r="C48" s="25" t="s">
        <v>63</v>
      </c>
      <c r="D48" s="66">
        <f aca="true" t="shared" si="7" ref="D48:I48">D50+D56</f>
        <v>9600</v>
      </c>
      <c r="E48" s="66">
        <f t="shared" si="7"/>
        <v>4500</v>
      </c>
      <c r="F48" s="66">
        <f t="shared" si="7"/>
        <v>4800</v>
      </c>
      <c r="G48" s="66">
        <f t="shared" si="7"/>
        <v>1712.21</v>
      </c>
      <c r="H48" s="66">
        <f t="shared" si="7"/>
        <v>1743.21</v>
      </c>
      <c r="I48" s="66">
        <f t="shared" si="7"/>
        <v>22355.42</v>
      </c>
      <c r="J48" s="22">
        <f>'2.2.'!H9</f>
        <v>9600</v>
      </c>
      <c r="K48" s="22">
        <f>'2.2.'!I9</f>
        <v>4500</v>
      </c>
      <c r="L48" s="22">
        <f>'2.2.'!J9</f>
        <v>4800</v>
      </c>
      <c r="M48" s="22">
        <f>'2.2.'!K9</f>
        <v>1712.21</v>
      </c>
      <c r="N48" s="22">
        <f>'2.2.'!M9</f>
        <v>22355.42</v>
      </c>
    </row>
    <row r="49" spans="1:9" ht="15.75">
      <c r="A49" s="119"/>
      <c r="B49" s="115"/>
      <c r="C49" s="5" t="s">
        <v>55</v>
      </c>
      <c r="D49" s="68"/>
      <c r="E49" s="68"/>
      <c r="F49" s="68"/>
      <c r="G49" s="68"/>
      <c r="H49" s="68"/>
      <c r="I49" s="68"/>
    </row>
    <row r="50" spans="1:9" ht="15.75">
      <c r="A50" s="119"/>
      <c r="B50" s="115"/>
      <c r="C50" s="15" t="s">
        <v>22</v>
      </c>
      <c r="D50" s="69">
        <f aca="true" t="shared" si="8" ref="D50:I50">D53</f>
        <v>9600</v>
      </c>
      <c r="E50" s="69">
        <f t="shared" si="8"/>
        <v>1000</v>
      </c>
      <c r="F50" s="69">
        <f t="shared" si="8"/>
        <v>600</v>
      </c>
      <c r="G50" s="69">
        <f t="shared" si="8"/>
        <v>1712.21</v>
      </c>
      <c r="H50" s="69">
        <f t="shared" si="8"/>
        <v>1743.21</v>
      </c>
      <c r="I50" s="69">
        <f t="shared" si="8"/>
        <v>14655.42</v>
      </c>
    </row>
    <row r="51" spans="1:9" ht="15.75">
      <c r="A51" s="119"/>
      <c r="B51" s="115"/>
      <c r="C51" s="5" t="s">
        <v>64</v>
      </c>
      <c r="D51" s="68"/>
      <c r="E51" s="68"/>
      <c r="F51" s="68"/>
      <c r="G51" s="68"/>
      <c r="H51" s="68"/>
      <c r="I51" s="68"/>
    </row>
    <row r="52" spans="1:9" ht="15.75">
      <c r="A52" s="119"/>
      <c r="B52" s="115"/>
      <c r="C52" s="5" t="s">
        <v>65</v>
      </c>
      <c r="D52" s="68"/>
      <c r="E52" s="68"/>
      <c r="F52" s="68"/>
      <c r="G52" s="68"/>
      <c r="H52" s="68"/>
      <c r="I52" s="68"/>
    </row>
    <row r="53" spans="1:9" ht="15.75">
      <c r="A53" s="119"/>
      <c r="B53" s="115"/>
      <c r="C53" s="5" t="s">
        <v>66</v>
      </c>
      <c r="D53" s="68">
        <f>'Пр1 к про'!H31</f>
        <v>9600</v>
      </c>
      <c r="E53" s="68">
        <f>'Пр1 к про'!I31</f>
        <v>1000</v>
      </c>
      <c r="F53" s="68">
        <f>'Пр1 к про'!J31</f>
        <v>600</v>
      </c>
      <c r="G53" s="68">
        <f>'Пр1 к про'!K31</f>
        <v>1712.21</v>
      </c>
      <c r="H53" s="68">
        <f>'Пр1 к про'!L31</f>
        <v>1743.21</v>
      </c>
      <c r="I53" s="68">
        <f>'Пр1 к про'!M31</f>
        <v>14655.42</v>
      </c>
    </row>
    <row r="54" spans="1:9" ht="15.75">
      <c r="A54" s="119"/>
      <c r="B54" s="115"/>
      <c r="C54" s="5" t="s">
        <v>67</v>
      </c>
      <c r="D54" s="68"/>
      <c r="E54" s="68"/>
      <c r="F54" s="68"/>
      <c r="G54" s="68"/>
      <c r="H54" s="68"/>
      <c r="I54" s="68"/>
    </row>
    <row r="55" spans="1:9" ht="15.75">
      <c r="A55" s="119"/>
      <c r="B55" s="115"/>
      <c r="C55" s="5" t="s">
        <v>68</v>
      </c>
      <c r="D55" s="68"/>
      <c r="E55" s="68"/>
      <c r="F55" s="68"/>
      <c r="G55" s="68"/>
      <c r="H55" s="68"/>
      <c r="I55" s="68"/>
    </row>
    <row r="56" spans="1:9" ht="31.5">
      <c r="A56" s="119"/>
      <c r="B56" s="115"/>
      <c r="C56" s="15" t="s">
        <v>150</v>
      </c>
      <c r="D56" s="69">
        <f aca="true" t="shared" si="9" ref="D56:I56">D57+D58+D59+D60+D61</f>
        <v>0</v>
      </c>
      <c r="E56" s="69">
        <f t="shared" si="9"/>
        <v>3500</v>
      </c>
      <c r="F56" s="69">
        <f t="shared" si="9"/>
        <v>4200</v>
      </c>
      <c r="G56" s="69">
        <f t="shared" si="9"/>
        <v>0</v>
      </c>
      <c r="H56" s="69">
        <f t="shared" si="9"/>
        <v>0</v>
      </c>
      <c r="I56" s="69">
        <f t="shared" si="9"/>
        <v>7700</v>
      </c>
    </row>
    <row r="57" spans="1:9" ht="15.75">
      <c r="A57" s="119"/>
      <c r="B57" s="115"/>
      <c r="C57" s="5" t="s">
        <v>64</v>
      </c>
      <c r="D57" s="68"/>
      <c r="E57" s="68"/>
      <c r="F57" s="68"/>
      <c r="G57" s="68"/>
      <c r="H57" s="68"/>
      <c r="I57" s="68"/>
    </row>
    <row r="58" spans="1:9" ht="15.75">
      <c r="A58" s="119"/>
      <c r="B58" s="115"/>
      <c r="C58" s="5" t="s">
        <v>65</v>
      </c>
      <c r="D58" s="68"/>
      <c r="E58" s="68"/>
      <c r="F58" s="68"/>
      <c r="G58" s="68"/>
      <c r="H58" s="68"/>
      <c r="I58" s="68"/>
    </row>
    <row r="59" spans="1:9" ht="15.75">
      <c r="A59" s="119"/>
      <c r="B59" s="115"/>
      <c r="C59" s="5" t="s">
        <v>66</v>
      </c>
      <c r="D59" s="68">
        <f>'Пр1 к про'!H32</f>
        <v>0</v>
      </c>
      <c r="E59" s="68">
        <f>'Пр1 к про'!I32</f>
        <v>3500</v>
      </c>
      <c r="F59" s="68">
        <f>'Пр1 к про'!J32</f>
        <v>4200</v>
      </c>
      <c r="G59" s="68">
        <f>'Пр1 к про'!K32</f>
        <v>0</v>
      </c>
      <c r="H59" s="68">
        <f>'Пр1 к про'!L32</f>
        <v>0</v>
      </c>
      <c r="I59" s="68">
        <f>'Пр1 к про'!M32</f>
        <v>7700</v>
      </c>
    </row>
    <row r="60" spans="1:9" ht="15.75">
      <c r="A60" s="119"/>
      <c r="B60" s="115"/>
      <c r="C60" s="5" t="s">
        <v>67</v>
      </c>
      <c r="D60" s="68"/>
      <c r="E60" s="68"/>
      <c r="F60" s="68"/>
      <c r="G60" s="68"/>
      <c r="H60" s="68"/>
      <c r="I60" s="68"/>
    </row>
    <row r="61" spans="1:9" ht="15.75">
      <c r="A61" s="120"/>
      <c r="B61" s="116"/>
      <c r="C61" s="5" t="s">
        <v>68</v>
      </c>
      <c r="D61" s="68"/>
      <c r="E61" s="68"/>
      <c r="F61" s="68"/>
      <c r="G61" s="68"/>
      <c r="H61" s="68"/>
      <c r="I61" s="68"/>
    </row>
    <row r="62" spans="1:14" ht="15.75">
      <c r="A62" s="118" t="s">
        <v>72</v>
      </c>
      <c r="B62" s="114" t="s">
        <v>57</v>
      </c>
      <c r="C62" s="25" t="s">
        <v>63</v>
      </c>
      <c r="D62" s="66">
        <f aca="true" t="shared" si="10" ref="D62:I62">D64</f>
        <v>4694.552</v>
      </c>
      <c r="E62" s="66">
        <f t="shared" si="10"/>
        <v>0</v>
      </c>
      <c r="F62" s="66">
        <f t="shared" si="10"/>
        <v>0</v>
      </c>
      <c r="G62" s="66">
        <f t="shared" si="10"/>
        <v>12186.89</v>
      </c>
      <c r="H62" s="66">
        <f t="shared" si="10"/>
        <v>12186.89</v>
      </c>
      <c r="I62" s="66">
        <f t="shared" si="10"/>
        <v>29068.332000000002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</row>
    <row r="63" spans="1:9" ht="15.75">
      <c r="A63" s="119"/>
      <c r="B63" s="115"/>
      <c r="C63" s="5" t="s">
        <v>55</v>
      </c>
      <c r="D63" s="68"/>
      <c r="E63" s="68"/>
      <c r="F63" s="68"/>
      <c r="G63" s="68"/>
      <c r="H63" s="68"/>
      <c r="I63" s="68"/>
    </row>
    <row r="64" spans="1:9" ht="15.75">
      <c r="A64" s="119"/>
      <c r="B64" s="115"/>
      <c r="C64" s="15" t="s">
        <v>22</v>
      </c>
      <c r="D64" s="69">
        <f aca="true" t="shared" si="11" ref="D64:I64">D67</f>
        <v>4694.552</v>
      </c>
      <c r="E64" s="69">
        <f t="shared" si="11"/>
        <v>0</v>
      </c>
      <c r="F64" s="69">
        <f t="shared" si="11"/>
        <v>0</v>
      </c>
      <c r="G64" s="69">
        <f t="shared" si="11"/>
        <v>12186.89</v>
      </c>
      <c r="H64" s="69">
        <f t="shared" si="11"/>
        <v>12186.89</v>
      </c>
      <c r="I64" s="69">
        <f t="shared" si="11"/>
        <v>29068.332000000002</v>
      </c>
    </row>
    <row r="65" spans="1:9" ht="15.75">
      <c r="A65" s="119"/>
      <c r="B65" s="115"/>
      <c r="C65" s="5" t="s">
        <v>64</v>
      </c>
      <c r="D65" s="68"/>
      <c r="E65" s="68"/>
      <c r="F65" s="68"/>
      <c r="G65" s="68"/>
      <c r="H65" s="68"/>
      <c r="I65" s="68"/>
    </row>
    <row r="66" spans="1:9" ht="15.75">
      <c r="A66" s="119"/>
      <c r="B66" s="115"/>
      <c r="C66" s="5" t="s">
        <v>65</v>
      </c>
      <c r="D66" s="68"/>
      <c r="E66" s="68"/>
      <c r="F66" s="68"/>
      <c r="G66" s="68"/>
      <c r="H66" s="68"/>
      <c r="I66" s="68"/>
    </row>
    <row r="67" spans="1:9" ht="15.75">
      <c r="A67" s="119"/>
      <c r="B67" s="115"/>
      <c r="C67" s="5" t="s">
        <v>77</v>
      </c>
      <c r="D67" s="68">
        <f>'Пр1 к про'!H45</f>
        <v>4694.552</v>
      </c>
      <c r="E67" s="68">
        <f>'Пр1 к про'!I45</f>
        <v>0</v>
      </c>
      <c r="F67" s="68">
        <f>'Пр1 к про'!J45</f>
        <v>0</v>
      </c>
      <c r="G67" s="68">
        <f>'Пр1 к про'!K45</f>
        <v>12186.89</v>
      </c>
      <c r="H67" s="68">
        <f>'Пр1 к про'!L45</f>
        <v>12186.89</v>
      </c>
      <c r="I67" s="68">
        <f>'Пр1 к про'!M45</f>
        <v>29068.332000000002</v>
      </c>
    </row>
    <row r="68" spans="1:9" ht="15.75">
      <c r="A68" s="119"/>
      <c r="B68" s="115"/>
      <c r="C68" s="5" t="s">
        <v>67</v>
      </c>
      <c r="D68" s="68"/>
      <c r="E68" s="68"/>
      <c r="F68" s="68"/>
      <c r="G68" s="68"/>
      <c r="H68" s="68"/>
      <c r="I68" s="68"/>
    </row>
    <row r="69" spans="1:9" ht="15.75">
      <c r="A69" s="120"/>
      <c r="B69" s="116"/>
      <c r="C69" s="5" t="s">
        <v>68</v>
      </c>
      <c r="D69" s="68"/>
      <c r="E69" s="68"/>
      <c r="F69" s="68"/>
      <c r="G69" s="68"/>
      <c r="H69" s="68"/>
      <c r="I69" s="68"/>
    </row>
    <row r="70" spans="1:9" ht="15.75">
      <c r="A70" s="118" t="s">
        <v>74</v>
      </c>
      <c r="B70" s="114" t="s">
        <v>82</v>
      </c>
      <c r="C70" s="25" t="s">
        <v>63</v>
      </c>
      <c r="D70" s="66">
        <f aca="true" t="shared" si="12" ref="D70:I70">D72</f>
        <v>8500</v>
      </c>
      <c r="E70" s="66">
        <f t="shared" si="12"/>
        <v>8500</v>
      </c>
      <c r="F70" s="66">
        <f t="shared" si="12"/>
        <v>8047.06</v>
      </c>
      <c r="G70" s="66">
        <f t="shared" si="12"/>
        <v>8047.06</v>
      </c>
      <c r="H70" s="66">
        <f t="shared" si="12"/>
        <v>8047.06</v>
      </c>
      <c r="I70" s="66">
        <f t="shared" si="12"/>
        <v>41141.18</v>
      </c>
    </row>
    <row r="71" spans="1:9" ht="15.75">
      <c r="A71" s="119"/>
      <c r="B71" s="115"/>
      <c r="C71" s="5" t="s">
        <v>55</v>
      </c>
      <c r="D71" s="68"/>
      <c r="E71" s="68"/>
      <c r="F71" s="68"/>
      <c r="G71" s="68"/>
      <c r="H71" s="68"/>
      <c r="I71" s="68"/>
    </row>
    <row r="72" spans="1:9" ht="15.75">
      <c r="A72" s="119"/>
      <c r="B72" s="115"/>
      <c r="C72" s="15" t="s">
        <v>22</v>
      </c>
      <c r="D72" s="69">
        <f aca="true" t="shared" si="13" ref="D72:I72">D75</f>
        <v>8500</v>
      </c>
      <c r="E72" s="69">
        <f t="shared" si="13"/>
        <v>8500</v>
      </c>
      <c r="F72" s="69">
        <f t="shared" si="13"/>
        <v>8047.06</v>
      </c>
      <c r="G72" s="69">
        <f t="shared" si="13"/>
        <v>8047.06</v>
      </c>
      <c r="H72" s="69">
        <f t="shared" si="13"/>
        <v>8047.06</v>
      </c>
      <c r="I72" s="69">
        <f t="shared" si="13"/>
        <v>41141.18</v>
      </c>
    </row>
    <row r="73" spans="1:9" ht="15.75">
      <c r="A73" s="119"/>
      <c r="B73" s="115"/>
      <c r="C73" s="5" t="s">
        <v>64</v>
      </c>
      <c r="D73" s="68"/>
      <c r="E73" s="68"/>
      <c r="F73" s="68"/>
      <c r="G73" s="68"/>
      <c r="H73" s="68"/>
      <c r="I73" s="68"/>
    </row>
    <row r="74" spans="1:9" ht="15.75">
      <c r="A74" s="119"/>
      <c r="B74" s="115"/>
      <c r="C74" s="5" t="s">
        <v>65</v>
      </c>
      <c r="D74" s="68"/>
      <c r="E74" s="68"/>
      <c r="F74" s="68"/>
      <c r="G74" s="68"/>
      <c r="H74" s="68"/>
      <c r="I74" s="68"/>
    </row>
    <row r="75" spans="1:9" ht="15.75">
      <c r="A75" s="119"/>
      <c r="B75" s="115"/>
      <c r="C75" s="5" t="s">
        <v>66</v>
      </c>
      <c r="D75" s="68">
        <f>'Пр1 к про'!H52</f>
        <v>8500</v>
      </c>
      <c r="E75" s="68">
        <f>'Пр1 к про'!I52</f>
        <v>8500</v>
      </c>
      <c r="F75" s="68">
        <f>'Пр1 к про'!J52</f>
        <v>8047.06</v>
      </c>
      <c r="G75" s="68">
        <f>'Пр1 к про'!K52</f>
        <v>8047.06</v>
      </c>
      <c r="H75" s="68">
        <f>'Пр1 к про'!L52</f>
        <v>8047.06</v>
      </c>
      <c r="I75" s="68">
        <f>'Пр1 к про'!M52</f>
        <v>41141.18</v>
      </c>
    </row>
    <row r="76" spans="1:9" ht="15.75">
      <c r="A76" s="119"/>
      <c r="B76" s="115"/>
      <c r="C76" s="5" t="s">
        <v>67</v>
      </c>
      <c r="D76" s="68"/>
      <c r="E76" s="68"/>
      <c r="F76" s="68"/>
      <c r="G76" s="68"/>
      <c r="H76" s="68"/>
      <c r="I76" s="68"/>
    </row>
    <row r="77" spans="1:9" ht="15.75">
      <c r="A77" s="120"/>
      <c r="B77" s="116"/>
      <c r="C77" s="5" t="s">
        <v>68</v>
      </c>
      <c r="D77" s="68"/>
      <c r="E77" s="68"/>
      <c r="F77" s="68"/>
      <c r="G77" s="68"/>
      <c r="H77" s="68"/>
      <c r="I77" s="68"/>
    </row>
    <row r="78" spans="1:9" ht="15.75">
      <c r="A78" s="8"/>
      <c r="B78" s="8"/>
      <c r="C78" s="9"/>
      <c r="D78" s="29"/>
      <c r="E78" s="29"/>
      <c r="F78" s="29"/>
      <c r="G78" s="29"/>
      <c r="H78" s="29"/>
      <c r="I78" s="29"/>
    </row>
    <row r="79" spans="1:9" ht="15.75">
      <c r="A79" s="8"/>
      <c r="B79" s="8"/>
      <c r="C79" s="9"/>
      <c r="D79" s="29"/>
      <c r="E79" s="29"/>
      <c r="F79" s="29"/>
      <c r="G79" s="29"/>
      <c r="H79" s="29"/>
      <c r="I79" s="29"/>
    </row>
    <row r="80" spans="1:9" ht="15.75">
      <c r="A80" s="8"/>
      <c r="B80" s="8"/>
      <c r="C80" s="9"/>
      <c r="D80" s="29"/>
      <c r="E80" s="29"/>
      <c r="F80" s="29"/>
      <c r="G80" s="29"/>
      <c r="H80" s="29"/>
      <c r="I80" s="29"/>
    </row>
    <row r="81" spans="1:9" ht="15.75">
      <c r="A81" s="8"/>
      <c r="B81" s="8"/>
      <c r="C81" s="9"/>
      <c r="D81" s="29"/>
      <c r="E81" s="29"/>
      <c r="F81" s="29"/>
      <c r="G81" s="29"/>
      <c r="H81" s="29"/>
      <c r="I81" s="29"/>
    </row>
    <row r="82" spans="1:9" ht="15.75">
      <c r="A82" s="8"/>
      <c r="B82" s="8"/>
      <c r="C82" s="9"/>
      <c r="D82" s="29"/>
      <c r="E82" s="29"/>
      <c r="F82" s="29"/>
      <c r="G82" s="29"/>
      <c r="H82" s="29"/>
      <c r="I82" s="29"/>
    </row>
    <row r="83" spans="1:9" ht="15.75">
      <c r="A83" s="8"/>
      <c r="B83" s="8"/>
      <c r="C83" s="9"/>
      <c r="D83" s="29"/>
      <c r="E83" s="29"/>
      <c r="F83" s="29"/>
      <c r="G83" s="29"/>
      <c r="H83" s="29"/>
      <c r="I83" s="29"/>
    </row>
    <row r="84" spans="1:9" ht="15.75">
      <c r="A84" s="8"/>
      <c r="B84" s="8"/>
      <c r="C84" s="9"/>
      <c r="D84" s="29"/>
      <c r="E84" s="29"/>
      <c r="F84" s="29"/>
      <c r="G84" s="29"/>
      <c r="H84" s="29"/>
      <c r="I84" s="29"/>
    </row>
    <row r="85" spans="1:9" ht="15.75">
      <c r="A85" s="8"/>
      <c r="B85" s="8"/>
      <c r="C85" s="9"/>
      <c r="D85" s="29"/>
      <c r="E85" s="29"/>
      <c r="F85" s="29"/>
      <c r="G85" s="29"/>
      <c r="H85" s="29"/>
      <c r="I85" s="29"/>
    </row>
    <row r="86" spans="1:9" ht="15.75">
      <c r="A86" s="8"/>
      <c r="B86" s="8"/>
      <c r="C86" s="9"/>
      <c r="D86" s="29"/>
      <c r="E86" s="29"/>
      <c r="F86" s="29"/>
      <c r="G86" s="29"/>
      <c r="H86" s="29"/>
      <c r="I86" s="29"/>
    </row>
    <row r="87" spans="1:9" ht="15.75">
      <c r="A87" s="8"/>
      <c r="B87" s="8"/>
      <c r="C87" s="9"/>
      <c r="D87" s="29"/>
      <c r="E87" s="29"/>
      <c r="F87" s="29"/>
      <c r="G87" s="29"/>
      <c r="H87" s="29"/>
      <c r="I87" s="29"/>
    </row>
    <row r="88" spans="1:9" ht="15.75">
      <c r="A88" s="8"/>
      <c r="B88" s="8"/>
      <c r="C88" s="9"/>
      <c r="D88" s="29"/>
      <c r="E88" s="29"/>
      <c r="F88" s="29"/>
      <c r="G88" s="29"/>
      <c r="H88" s="29"/>
      <c r="I88" s="29"/>
    </row>
    <row r="89" spans="1:9" ht="15.75">
      <c r="A89" s="8"/>
      <c r="B89" s="8"/>
      <c r="C89" s="9"/>
      <c r="D89" s="29"/>
      <c r="E89" s="29"/>
      <c r="F89" s="29"/>
      <c r="G89" s="29"/>
      <c r="H89" s="29"/>
      <c r="I89" s="29"/>
    </row>
    <row r="90" spans="1:9" ht="15.75">
      <c r="A90" s="8"/>
      <c r="B90" s="8"/>
      <c r="C90" s="9"/>
      <c r="D90" s="29"/>
      <c r="E90" s="29"/>
      <c r="F90" s="29"/>
      <c r="G90" s="29"/>
      <c r="H90" s="29"/>
      <c r="I90" s="29"/>
    </row>
    <row r="91" spans="1:9" ht="15.75">
      <c r="A91" s="8"/>
      <c r="B91" s="8"/>
      <c r="C91" s="9"/>
      <c r="D91" s="29"/>
      <c r="E91" s="29"/>
      <c r="F91" s="29"/>
      <c r="G91" s="29"/>
      <c r="H91" s="29"/>
      <c r="I91" s="29"/>
    </row>
    <row r="92" spans="1:9" ht="18.75">
      <c r="A92" s="117"/>
      <c r="B92" s="117"/>
      <c r="G92" s="29"/>
      <c r="H92" s="29"/>
      <c r="I92" s="29"/>
    </row>
    <row r="93" spans="1:9" ht="18.75">
      <c r="A93" s="117"/>
      <c r="B93" s="117"/>
      <c r="E93" s="127"/>
      <c r="F93" s="127"/>
      <c r="G93" s="29"/>
      <c r="H93" s="29"/>
      <c r="I93" s="29"/>
    </row>
    <row r="94" spans="1:9" ht="18.75">
      <c r="A94" s="35"/>
      <c r="B94" s="35"/>
      <c r="E94" s="27"/>
      <c r="F94" s="27"/>
      <c r="G94" s="29"/>
      <c r="H94" s="29"/>
      <c r="I94" s="29"/>
    </row>
    <row r="95" spans="1:9" ht="18.75">
      <c r="A95" s="35"/>
      <c r="B95" s="35"/>
      <c r="E95" s="27"/>
      <c r="F95" s="27"/>
      <c r="G95" s="29"/>
      <c r="H95" s="29"/>
      <c r="I95" s="29"/>
    </row>
    <row r="96" spans="1:9" ht="18.75">
      <c r="A96" s="35"/>
      <c r="B96" s="35"/>
      <c r="E96" s="27"/>
      <c r="F96" s="27"/>
      <c r="G96" s="29"/>
      <c r="H96" s="29"/>
      <c r="I96" s="29"/>
    </row>
    <row r="97" spans="1:9" ht="18.75">
      <c r="A97" s="35"/>
      <c r="B97" s="35"/>
      <c r="E97" s="27"/>
      <c r="F97" s="27"/>
      <c r="G97" s="29"/>
      <c r="H97" s="29"/>
      <c r="I97" s="29"/>
    </row>
    <row r="98" spans="1:9" ht="18.75">
      <c r="A98" s="35"/>
      <c r="B98" s="35"/>
      <c r="E98" s="27"/>
      <c r="F98" s="27"/>
      <c r="G98" s="29"/>
      <c r="H98" s="29"/>
      <c r="I98" s="29"/>
    </row>
    <row r="99" spans="1:9" ht="18.75">
      <c r="A99" s="35"/>
      <c r="B99" s="35"/>
      <c r="E99" s="27"/>
      <c r="F99" s="27"/>
      <c r="G99" s="29"/>
      <c r="H99" s="29"/>
      <c r="I99" s="29"/>
    </row>
    <row r="100" spans="1:9" ht="15.75">
      <c r="A100" s="8"/>
      <c r="B100" s="8"/>
      <c r="C100" s="9"/>
      <c r="D100" s="29"/>
      <c r="E100" s="29"/>
      <c r="F100" s="29"/>
      <c r="G100" s="29"/>
      <c r="H100" s="29"/>
      <c r="I100" s="29"/>
    </row>
    <row r="103" spans="1:2" ht="18.75">
      <c r="A103" s="117"/>
      <c r="B103" s="117"/>
    </row>
    <row r="104" spans="1:8" ht="18.75">
      <c r="A104" s="117"/>
      <c r="B104" s="117"/>
      <c r="E104" s="127"/>
      <c r="F104" s="127"/>
      <c r="G104" s="27"/>
      <c r="H104" s="27"/>
    </row>
  </sheetData>
  <sheetProtection/>
  <mergeCells count="23">
    <mergeCell ref="F1:I1"/>
    <mergeCell ref="F3:I3"/>
    <mergeCell ref="A5:I5"/>
    <mergeCell ref="A7:A8"/>
    <mergeCell ref="B7:B8"/>
    <mergeCell ref="C7:C8"/>
    <mergeCell ref="D7:I7"/>
    <mergeCell ref="A9:A33"/>
    <mergeCell ref="B9:B33"/>
    <mergeCell ref="A34:A47"/>
    <mergeCell ref="B34:B47"/>
    <mergeCell ref="A48:A61"/>
    <mergeCell ref="B48:B61"/>
    <mergeCell ref="E93:F93"/>
    <mergeCell ref="A103:B103"/>
    <mergeCell ref="A104:B104"/>
    <mergeCell ref="E104:F104"/>
    <mergeCell ref="A62:A69"/>
    <mergeCell ref="B62:B69"/>
    <mergeCell ref="A70:A77"/>
    <mergeCell ref="B70:B77"/>
    <mergeCell ref="A92:B92"/>
    <mergeCell ref="A93:B93"/>
  </mergeCells>
  <printOptions/>
  <pageMargins left="0.1968503937007874" right="0.1968503937007874" top="0.7874015748031497" bottom="0.35433070866141736" header="0" footer="0"/>
  <pageSetup firstPageNumber="17" useFirstPageNumber="1" horizontalDpi="600" verticalDpi="600" orientation="landscape" paperSize="9" scale="74" r:id="rId1"/>
  <rowBreaks count="2" manualBreakCount="2">
    <brk id="33" max="8" man="1"/>
    <brk id="6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6.140625" style="10" customWidth="1"/>
    <col min="2" max="2" width="37.28125" style="10" bestFit="1" customWidth="1"/>
    <col min="3" max="3" width="14.00390625" style="10" customWidth="1"/>
    <col min="4" max="4" width="12.421875" style="10" customWidth="1"/>
    <col min="5" max="5" width="15.00390625" style="10" customWidth="1"/>
    <col min="6" max="6" width="13.8515625" style="10" customWidth="1"/>
    <col min="7" max="7" width="14.7109375" style="10" customWidth="1"/>
    <col min="8" max="8" width="14.8515625" style="10" customWidth="1"/>
    <col min="9" max="9" width="13.00390625" style="10" customWidth="1"/>
    <col min="10" max="10" width="13.140625" style="10" customWidth="1"/>
    <col min="11" max="16384" width="9.140625" style="10" customWidth="1"/>
  </cols>
  <sheetData>
    <row r="1" spans="7:10" ht="52.5" customHeight="1">
      <c r="G1" s="106" t="s">
        <v>174</v>
      </c>
      <c r="H1" s="174"/>
      <c r="I1" s="174"/>
      <c r="J1" s="174"/>
    </row>
    <row r="3" spans="6:9" ht="83.25" customHeight="1">
      <c r="F3" s="13"/>
      <c r="G3" s="106" t="s">
        <v>99</v>
      </c>
      <c r="H3" s="106"/>
      <c r="I3" s="106"/>
    </row>
    <row r="5" spans="1:9" ht="33" customHeight="1">
      <c r="A5" s="123" t="s">
        <v>100</v>
      </c>
      <c r="B5" s="123"/>
      <c r="C5" s="123"/>
      <c r="D5" s="123"/>
      <c r="E5" s="123"/>
      <c r="F5" s="123"/>
      <c r="G5" s="123"/>
      <c r="H5" s="123"/>
      <c r="I5" s="123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10" ht="31.5">
      <c r="A7" s="4" t="s">
        <v>0</v>
      </c>
      <c r="B7" s="4" t="s">
        <v>23</v>
      </c>
      <c r="C7" s="4" t="s">
        <v>2</v>
      </c>
      <c r="D7" s="4">
        <v>2012</v>
      </c>
      <c r="E7" s="4">
        <v>2013</v>
      </c>
      <c r="F7" s="4">
        <v>2014</v>
      </c>
      <c r="G7" s="4">
        <v>2015</v>
      </c>
      <c r="H7" s="4">
        <v>2016</v>
      </c>
      <c r="I7" s="4">
        <v>2017</v>
      </c>
      <c r="J7" s="14">
        <v>2018</v>
      </c>
    </row>
    <row r="8" spans="1:10" ht="15.75">
      <c r="A8" s="173" t="s">
        <v>116</v>
      </c>
      <c r="B8" s="171"/>
      <c r="C8" s="171"/>
      <c r="D8" s="171"/>
      <c r="E8" s="171"/>
      <c r="F8" s="171"/>
      <c r="G8" s="171"/>
      <c r="H8" s="171"/>
      <c r="I8" s="172"/>
      <c r="J8" s="89"/>
    </row>
    <row r="9" spans="1:10" ht="12" customHeight="1">
      <c r="A9" s="173" t="s">
        <v>130</v>
      </c>
      <c r="B9" s="171"/>
      <c r="C9" s="171"/>
      <c r="D9" s="171"/>
      <c r="E9" s="171"/>
      <c r="F9" s="171"/>
      <c r="G9" s="171"/>
      <c r="H9" s="171"/>
      <c r="I9" s="172"/>
      <c r="J9" s="89"/>
    </row>
    <row r="10" spans="1:10" ht="15.75">
      <c r="A10" s="4">
        <v>1</v>
      </c>
      <c r="B10" s="5" t="s">
        <v>119</v>
      </c>
      <c r="C10" s="4" t="s">
        <v>9</v>
      </c>
      <c r="D10" s="98">
        <f>D11+D12+D13</f>
        <v>21.06</v>
      </c>
      <c r="E10" s="98">
        <f aca="true" t="shared" si="0" ref="E10:J10">E11+E12+E13</f>
        <v>22.1</v>
      </c>
      <c r="F10" s="98">
        <f t="shared" si="0"/>
        <v>11.2</v>
      </c>
      <c r="G10" s="98">
        <f t="shared" si="0"/>
        <v>11.600000000000001</v>
      </c>
      <c r="H10" s="98">
        <f t="shared" si="0"/>
        <v>12.345446735395193</v>
      </c>
      <c r="I10" s="98">
        <f t="shared" si="0"/>
        <v>13.13933032498436</v>
      </c>
      <c r="J10" s="98">
        <f t="shared" si="0"/>
        <v>13.984840758412187</v>
      </c>
    </row>
    <row r="11" spans="1:10" ht="15.75">
      <c r="A11" s="4" t="s">
        <v>4</v>
      </c>
      <c r="B11" s="5" t="s">
        <v>118</v>
      </c>
      <c r="C11" s="4" t="s">
        <v>9</v>
      </c>
      <c r="D11" s="4">
        <v>15.6</v>
      </c>
      <c r="E11" s="36">
        <v>14.5</v>
      </c>
      <c r="F11" s="36">
        <v>9.7</v>
      </c>
      <c r="G11" s="98">
        <v>10.3</v>
      </c>
      <c r="H11" s="98">
        <f aca="true" t="shared" si="1" ref="H11:J12">G11/F11*G11</f>
        <v>10.93711340206186</v>
      </c>
      <c r="I11" s="98">
        <f t="shared" si="1"/>
        <v>11.613635880539915</v>
      </c>
      <c r="J11" s="99">
        <f t="shared" si="1"/>
        <v>12.332005110264037</v>
      </c>
    </row>
    <row r="12" spans="1:10" ht="15.75">
      <c r="A12" s="4" t="s">
        <v>6</v>
      </c>
      <c r="B12" s="5" t="s">
        <v>117</v>
      </c>
      <c r="C12" s="4" t="s">
        <v>9</v>
      </c>
      <c r="D12" s="4">
        <v>0.36</v>
      </c>
      <c r="E12" s="36">
        <v>0.3</v>
      </c>
      <c r="F12" s="36">
        <v>1.2</v>
      </c>
      <c r="G12" s="98">
        <v>1.3</v>
      </c>
      <c r="H12" s="98">
        <f t="shared" si="1"/>
        <v>1.4083333333333337</v>
      </c>
      <c r="I12" s="98">
        <f t="shared" si="1"/>
        <v>1.525694444444445</v>
      </c>
      <c r="J12" s="99">
        <f t="shared" si="1"/>
        <v>1.652835648148149</v>
      </c>
    </row>
    <row r="13" spans="1:10" ht="15.75">
      <c r="A13" s="4" t="s">
        <v>128</v>
      </c>
      <c r="B13" s="5" t="s">
        <v>129</v>
      </c>
      <c r="C13" s="4" t="s">
        <v>9</v>
      </c>
      <c r="D13" s="4">
        <v>5.1</v>
      </c>
      <c r="E13" s="36">
        <v>7.3</v>
      </c>
      <c r="F13" s="36">
        <v>0.3</v>
      </c>
      <c r="G13" s="98">
        <v>0</v>
      </c>
      <c r="H13" s="98">
        <v>0</v>
      </c>
      <c r="I13" s="98">
        <v>0</v>
      </c>
      <c r="J13" s="99">
        <v>0</v>
      </c>
    </row>
    <row r="14" spans="1:10" ht="15.75">
      <c r="A14" s="4">
        <v>2</v>
      </c>
      <c r="B14" s="5" t="s">
        <v>24</v>
      </c>
      <c r="C14" s="4" t="s">
        <v>9</v>
      </c>
      <c r="D14" s="4">
        <v>147.2</v>
      </c>
      <c r="E14" s="36">
        <v>121</v>
      </c>
      <c r="F14" s="36">
        <v>120.2</v>
      </c>
      <c r="G14" s="98">
        <v>121</v>
      </c>
      <c r="H14" s="98">
        <f aca="true" t="shared" si="2" ref="H14:J15">G14/F14*G14</f>
        <v>121.80532445923461</v>
      </c>
      <c r="I14" s="98">
        <f t="shared" si="2"/>
        <v>122.61600881503651</v>
      </c>
      <c r="J14" s="99">
        <f t="shared" si="2"/>
        <v>123.43208874059415</v>
      </c>
    </row>
    <row r="15" spans="1:10" ht="15.75">
      <c r="A15" s="4">
        <v>3</v>
      </c>
      <c r="B15" s="5" t="s">
        <v>25</v>
      </c>
      <c r="C15" s="4" t="s">
        <v>26</v>
      </c>
      <c r="D15" s="4">
        <v>1369</v>
      </c>
      <c r="E15" s="36">
        <v>795</v>
      </c>
      <c r="F15" s="36">
        <v>860</v>
      </c>
      <c r="G15" s="98">
        <v>887</v>
      </c>
      <c r="H15" s="98">
        <f t="shared" si="2"/>
        <v>914.8476744186047</v>
      </c>
      <c r="I15" s="98">
        <f t="shared" si="2"/>
        <v>943.5696362898866</v>
      </c>
      <c r="J15" s="99">
        <f t="shared" si="2"/>
        <v>973.1933341734064</v>
      </c>
    </row>
    <row r="16" spans="1:10" ht="15.75">
      <c r="A16" s="125" t="s">
        <v>120</v>
      </c>
      <c r="B16" s="171"/>
      <c r="C16" s="171"/>
      <c r="D16" s="171"/>
      <c r="E16" s="171"/>
      <c r="F16" s="171"/>
      <c r="G16" s="171"/>
      <c r="H16" s="171"/>
      <c r="I16" s="172"/>
      <c r="J16" s="89"/>
    </row>
    <row r="17" spans="1:10" ht="110.25">
      <c r="A17" s="4">
        <v>4</v>
      </c>
      <c r="B17" s="5" t="s">
        <v>126</v>
      </c>
      <c r="C17" s="4" t="s">
        <v>5</v>
      </c>
      <c r="D17" s="4">
        <v>0</v>
      </c>
      <c r="E17" s="37">
        <v>0</v>
      </c>
      <c r="F17" s="37">
        <v>0</v>
      </c>
      <c r="G17" s="37">
        <v>0</v>
      </c>
      <c r="H17" s="37">
        <f>H18+H19</f>
        <v>3</v>
      </c>
      <c r="I17" s="37">
        <f>I18+I19</f>
        <v>7</v>
      </c>
      <c r="J17" s="37">
        <f>J18+J19</f>
        <v>7</v>
      </c>
    </row>
    <row r="18" spans="1:10" ht="15.75">
      <c r="A18" s="7" t="s">
        <v>78</v>
      </c>
      <c r="B18" s="5" t="s">
        <v>124</v>
      </c>
      <c r="C18" s="4" t="s">
        <v>5</v>
      </c>
      <c r="D18" s="4">
        <v>0</v>
      </c>
      <c r="E18" s="37">
        <v>0</v>
      </c>
      <c r="F18" s="37">
        <v>0</v>
      </c>
      <c r="G18" s="37">
        <v>0</v>
      </c>
      <c r="H18" s="37">
        <v>1</v>
      </c>
      <c r="I18" s="37">
        <v>5</v>
      </c>
      <c r="J18" s="37">
        <v>5</v>
      </c>
    </row>
    <row r="19" spans="1:10" ht="15.75">
      <c r="A19" s="4" t="s">
        <v>11</v>
      </c>
      <c r="B19" s="5" t="s">
        <v>125</v>
      </c>
      <c r="C19" s="4" t="s">
        <v>5</v>
      </c>
      <c r="D19" s="4">
        <v>0</v>
      </c>
      <c r="E19" s="37">
        <v>0</v>
      </c>
      <c r="F19" s="37">
        <v>0</v>
      </c>
      <c r="G19" s="37">
        <v>0</v>
      </c>
      <c r="H19" s="37">
        <v>2</v>
      </c>
      <c r="I19" s="37">
        <v>2</v>
      </c>
      <c r="J19" s="37">
        <v>2</v>
      </c>
    </row>
    <row r="20" spans="1:10" ht="15.75" customHeight="1">
      <c r="A20" s="175" t="s">
        <v>152</v>
      </c>
      <c r="B20" s="175"/>
      <c r="C20" s="175"/>
      <c r="D20" s="175"/>
      <c r="E20" s="175"/>
      <c r="F20" s="175"/>
      <c r="G20" s="175"/>
      <c r="H20" s="175"/>
      <c r="I20" s="175"/>
      <c r="J20" s="175"/>
    </row>
    <row r="21" spans="1:10" ht="63">
      <c r="A21" s="4" t="s">
        <v>153</v>
      </c>
      <c r="B21" s="5" t="s">
        <v>154</v>
      </c>
      <c r="C21" s="4" t="s">
        <v>155</v>
      </c>
      <c r="D21" s="4"/>
      <c r="E21" s="37"/>
      <c r="F21" s="37"/>
      <c r="G21" s="37">
        <v>10</v>
      </c>
      <c r="H21" s="37">
        <v>10</v>
      </c>
      <c r="I21" s="37"/>
      <c r="J21" s="89"/>
    </row>
    <row r="22" spans="1:13" ht="18.75">
      <c r="A22" s="170"/>
      <c r="B22" s="170"/>
      <c r="C22" s="30"/>
      <c r="D22" s="30"/>
      <c r="E22" s="30"/>
      <c r="F22" s="30"/>
      <c r="G22" s="30"/>
      <c r="H22" s="26"/>
      <c r="I22" s="26"/>
      <c r="J22" s="169"/>
      <c r="K22" s="169"/>
      <c r="L22" s="169"/>
      <c r="M22" s="12"/>
    </row>
    <row r="23" spans="1:13" ht="18.75">
      <c r="A23" s="170"/>
      <c r="B23" s="170"/>
      <c r="C23" s="30"/>
      <c r="D23" s="30"/>
      <c r="E23" s="30"/>
      <c r="F23" s="30"/>
      <c r="G23" s="30"/>
      <c r="H23" s="26"/>
      <c r="I23" s="26"/>
      <c r="J23" s="26"/>
      <c r="K23" s="169"/>
      <c r="L23" s="169"/>
      <c r="M23" s="12"/>
    </row>
    <row r="24" spans="1:9" ht="15.75">
      <c r="A24" s="8"/>
      <c r="B24" s="9"/>
      <c r="C24" s="8"/>
      <c r="D24" s="8"/>
      <c r="E24" s="31"/>
      <c r="F24" s="31"/>
      <c r="G24" s="31"/>
      <c r="H24" s="31"/>
      <c r="I24" s="31"/>
    </row>
    <row r="25" spans="1:9" ht="15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5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5.7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5.75">
      <c r="A28" s="61"/>
      <c r="B28" s="61"/>
      <c r="C28" s="61"/>
      <c r="D28" s="61"/>
      <c r="E28" s="61"/>
      <c r="F28" s="61"/>
      <c r="G28" s="61"/>
      <c r="H28" s="61"/>
      <c r="I28" s="61"/>
    </row>
  </sheetData>
  <sheetProtection/>
  <mergeCells count="11">
    <mergeCell ref="G1:J1"/>
    <mergeCell ref="A20:J20"/>
    <mergeCell ref="G3:I3"/>
    <mergeCell ref="A22:B22"/>
    <mergeCell ref="A8:I8"/>
    <mergeCell ref="J22:L22"/>
    <mergeCell ref="A23:B23"/>
    <mergeCell ref="K23:L23"/>
    <mergeCell ref="A16:I16"/>
    <mergeCell ref="A5:I5"/>
    <mergeCell ref="A9:I9"/>
  </mergeCells>
  <printOptions/>
  <pageMargins left="0.7874015748031497" right="0.5905511811023623" top="0.984251968503937" bottom="0.984251968503937" header="0.5118110236220472" footer="0.5118110236220472"/>
  <pageSetup firstPageNumber="43" useFirstPageNumber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tabSelected="1" view="pageBreakPreview" zoomScale="50" zoomScaleSheetLayoutView="50" workbookViewId="0" topLeftCell="A1">
      <selection activeCell="N11" sqref="N11"/>
    </sheetView>
  </sheetViews>
  <sheetFormatPr defaultColWidth="9.140625" defaultRowHeight="12.75"/>
  <cols>
    <col min="1" max="1" width="11.28125" style="10" bestFit="1" customWidth="1"/>
    <col min="2" max="2" width="28.57421875" style="10" customWidth="1"/>
    <col min="3" max="3" width="21.140625" style="10" customWidth="1"/>
    <col min="4" max="4" width="6.421875" style="10" bestFit="1" customWidth="1"/>
    <col min="5" max="5" width="5.8515625" style="10" bestFit="1" customWidth="1"/>
    <col min="6" max="6" width="12.421875" style="10" customWidth="1"/>
    <col min="7" max="7" width="4.421875" style="10" bestFit="1" customWidth="1"/>
    <col min="8" max="8" width="11.28125" style="10" bestFit="1" customWidth="1"/>
    <col min="9" max="11" width="10.140625" style="10" bestFit="1" customWidth="1"/>
    <col min="12" max="12" width="10.140625" style="10" customWidth="1"/>
    <col min="13" max="13" width="11.28125" style="10" bestFit="1" customWidth="1"/>
    <col min="14" max="14" width="42.57421875" style="10" customWidth="1"/>
    <col min="15" max="16384" width="9.140625" style="10" customWidth="1"/>
  </cols>
  <sheetData>
    <row r="1" ht="63">
      <c r="N1" s="13" t="s">
        <v>175</v>
      </c>
    </row>
    <row r="3" spans="10:14" ht="78.75">
      <c r="J3" s="13"/>
      <c r="K3" s="17"/>
      <c r="L3" s="17"/>
      <c r="M3" s="17"/>
      <c r="N3" s="13" t="s">
        <v>101</v>
      </c>
    </row>
    <row r="4" spans="10:14" ht="15.75">
      <c r="J4" s="13"/>
      <c r="K4" s="17"/>
      <c r="L4" s="17"/>
      <c r="M4" s="17"/>
      <c r="N4" s="13"/>
    </row>
    <row r="5" spans="10:14" ht="15.75">
      <c r="J5" s="13"/>
      <c r="K5" s="17"/>
      <c r="L5" s="17"/>
      <c r="M5" s="17"/>
      <c r="N5" s="13"/>
    </row>
    <row r="6" spans="1:14" ht="15.75">
      <c r="A6" s="182" t="s">
        <v>54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6" ht="15.75">
      <c r="A7" s="118" t="s">
        <v>0</v>
      </c>
      <c r="B7" s="168" t="s">
        <v>12</v>
      </c>
      <c r="C7" s="168" t="s">
        <v>13</v>
      </c>
      <c r="D7" s="168" t="s">
        <v>14</v>
      </c>
      <c r="E7" s="168"/>
      <c r="F7" s="168"/>
      <c r="G7" s="168"/>
      <c r="H7" s="168" t="s">
        <v>15</v>
      </c>
      <c r="I7" s="168"/>
      <c r="J7" s="168"/>
      <c r="K7" s="168"/>
      <c r="L7" s="168"/>
      <c r="M7" s="168"/>
      <c r="N7" s="168" t="s">
        <v>16</v>
      </c>
      <c r="O7" s="13"/>
      <c r="P7" s="13"/>
    </row>
    <row r="8" spans="1:14" ht="31.5">
      <c r="A8" s="120"/>
      <c r="B8" s="168"/>
      <c r="C8" s="168"/>
      <c r="D8" s="4" t="s">
        <v>17</v>
      </c>
      <c r="E8" s="4" t="s">
        <v>18</v>
      </c>
      <c r="F8" s="4" t="s">
        <v>19</v>
      </c>
      <c r="G8" s="4" t="s">
        <v>20</v>
      </c>
      <c r="H8" s="4">
        <v>2014</v>
      </c>
      <c r="I8" s="4">
        <v>2015</v>
      </c>
      <c r="J8" s="4">
        <v>2016</v>
      </c>
      <c r="K8" s="4">
        <v>2017</v>
      </c>
      <c r="L8" s="4">
        <v>2018</v>
      </c>
      <c r="M8" s="4" t="s">
        <v>21</v>
      </c>
      <c r="N8" s="168"/>
    </row>
    <row r="9" spans="1:16" ht="15.75">
      <c r="A9" s="179" t="s">
        <v>121</v>
      </c>
      <c r="B9" s="180"/>
      <c r="C9" s="180"/>
      <c r="D9" s="180"/>
      <c r="E9" s="180"/>
      <c r="F9" s="180"/>
      <c r="G9" s="181"/>
      <c r="H9" s="70">
        <f>H10</f>
        <v>9600</v>
      </c>
      <c r="I9" s="70">
        <f>I14+I10+I17</f>
        <v>4500</v>
      </c>
      <c r="J9" s="70">
        <f>J14+J10+J17</f>
        <v>4800</v>
      </c>
      <c r="K9" s="70">
        <f>K14+K10+K17</f>
        <v>1712.21</v>
      </c>
      <c r="L9" s="70">
        <f>L14+L10+L17</f>
        <v>1743.21</v>
      </c>
      <c r="M9" s="70">
        <f>M14+M10+M17</f>
        <v>22355.42</v>
      </c>
      <c r="N9" s="62"/>
      <c r="P9" s="104"/>
    </row>
    <row r="10" spans="1:14" s="20" customFormat="1" ht="15.75">
      <c r="A10" s="183" t="s">
        <v>122</v>
      </c>
      <c r="B10" s="184"/>
      <c r="C10" s="184"/>
      <c r="D10" s="184"/>
      <c r="E10" s="184"/>
      <c r="F10" s="184"/>
      <c r="G10" s="185"/>
      <c r="H10" s="71">
        <f>SUM(H11:H12)</f>
        <v>9600</v>
      </c>
      <c r="I10" s="71">
        <f>SUM(I11:I12)</f>
        <v>1000</v>
      </c>
      <c r="J10" s="71">
        <f>SUM(J11:J13)</f>
        <v>500</v>
      </c>
      <c r="K10" s="71">
        <f>SUM(K11:K13)</f>
        <v>1421.21</v>
      </c>
      <c r="L10" s="71">
        <f>SUM(L11:L13)</f>
        <v>1421.21</v>
      </c>
      <c r="M10" s="71">
        <f>SUM(M11:M13)</f>
        <v>13942.42</v>
      </c>
      <c r="N10" s="63"/>
    </row>
    <row r="11" spans="1:14" ht="78.75">
      <c r="A11" s="14" t="s">
        <v>4</v>
      </c>
      <c r="B11" s="11" t="s">
        <v>133</v>
      </c>
      <c r="C11" s="4" t="s">
        <v>22</v>
      </c>
      <c r="D11" s="4" t="s">
        <v>94</v>
      </c>
      <c r="E11" s="4" t="s">
        <v>90</v>
      </c>
      <c r="F11" s="64" t="s">
        <v>106</v>
      </c>
      <c r="G11" s="4" t="s">
        <v>88</v>
      </c>
      <c r="H11" s="68">
        <v>9600</v>
      </c>
      <c r="I11" s="68"/>
      <c r="J11" s="68"/>
      <c r="K11" s="68"/>
      <c r="L11" s="68"/>
      <c r="M11" s="68">
        <f>H11+I11+J11+K11</f>
        <v>9600</v>
      </c>
      <c r="N11" s="82"/>
    </row>
    <row r="12" spans="1:14" ht="89.25" customHeight="1">
      <c r="A12" s="176" t="s">
        <v>6</v>
      </c>
      <c r="B12" s="109" t="s">
        <v>134</v>
      </c>
      <c r="C12" s="109" t="s">
        <v>22</v>
      </c>
      <c r="D12" s="168">
        <v>241</v>
      </c>
      <c r="E12" s="168" t="s">
        <v>90</v>
      </c>
      <c r="F12" s="33" t="s">
        <v>105</v>
      </c>
      <c r="G12" s="168">
        <v>810</v>
      </c>
      <c r="H12" s="68"/>
      <c r="I12" s="68">
        <v>1000</v>
      </c>
      <c r="J12" s="68"/>
      <c r="K12" s="68"/>
      <c r="L12" s="68"/>
      <c r="M12" s="68">
        <f>SUM(H12:L12)</f>
        <v>1000</v>
      </c>
      <c r="N12" s="114" t="s">
        <v>159</v>
      </c>
    </row>
    <row r="13" spans="1:14" ht="75" customHeight="1">
      <c r="A13" s="176"/>
      <c r="B13" s="109"/>
      <c r="C13" s="109"/>
      <c r="D13" s="168"/>
      <c r="E13" s="168"/>
      <c r="F13" s="33" t="s">
        <v>138</v>
      </c>
      <c r="G13" s="168"/>
      <c r="H13" s="68"/>
      <c r="I13" s="68"/>
      <c r="J13" s="68">
        <v>500</v>
      </c>
      <c r="K13" s="68">
        <v>1421.21</v>
      </c>
      <c r="L13" s="68">
        <v>1421.21</v>
      </c>
      <c r="M13" s="68">
        <f>SUM(H13:L13)</f>
        <v>3342.42</v>
      </c>
      <c r="N13" s="116"/>
    </row>
    <row r="14" spans="1:14" ht="15.75">
      <c r="A14" s="186" t="s">
        <v>123</v>
      </c>
      <c r="B14" s="187"/>
      <c r="C14" s="187"/>
      <c r="D14" s="187"/>
      <c r="E14" s="187"/>
      <c r="F14" s="187"/>
      <c r="G14" s="188"/>
      <c r="H14" s="72">
        <v>0</v>
      </c>
      <c r="I14" s="72">
        <f>SUM(I15:I16)</f>
        <v>0</v>
      </c>
      <c r="J14" s="72">
        <f>SUM(J15:J16)</f>
        <v>100</v>
      </c>
      <c r="K14" s="72">
        <f>SUM(K15:K16)</f>
        <v>291</v>
      </c>
      <c r="L14" s="72">
        <f>SUM(L15:L16)</f>
        <v>322</v>
      </c>
      <c r="M14" s="72">
        <f>SUM(M15:M16)</f>
        <v>713</v>
      </c>
      <c r="N14" s="65"/>
    </row>
    <row r="15" spans="1:14" ht="141.75" customHeight="1">
      <c r="A15" s="177" t="s">
        <v>110</v>
      </c>
      <c r="B15" s="114" t="s">
        <v>127</v>
      </c>
      <c r="C15" s="114" t="s">
        <v>22</v>
      </c>
      <c r="D15" s="118">
        <v>241</v>
      </c>
      <c r="E15" s="118" t="s">
        <v>90</v>
      </c>
      <c r="F15" s="33" t="s">
        <v>104</v>
      </c>
      <c r="G15" s="118">
        <v>810</v>
      </c>
      <c r="H15" s="68"/>
      <c r="I15" s="68">
        <v>0</v>
      </c>
      <c r="J15" s="68"/>
      <c r="K15" s="68"/>
      <c r="L15" s="68"/>
      <c r="M15" s="68">
        <f>SUM(H15:L15)</f>
        <v>0</v>
      </c>
      <c r="N15" s="5" t="s">
        <v>160</v>
      </c>
    </row>
    <row r="16" spans="1:14" ht="15.75">
      <c r="A16" s="178"/>
      <c r="B16" s="116"/>
      <c r="C16" s="116"/>
      <c r="D16" s="120"/>
      <c r="E16" s="120"/>
      <c r="F16" s="33" t="s">
        <v>139</v>
      </c>
      <c r="G16" s="120"/>
      <c r="H16" s="90"/>
      <c r="I16" s="90">
        <v>0</v>
      </c>
      <c r="J16" s="90">
        <v>100</v>
      </c>
      <c r="K16" s="90">
        <v>291</v>
      </c>
      <c r="L16" s="90">
        <v>322</v>
      </c>
      <c r="M16" s="68">
        <f>SUM(H16:L16)</f>
        <v>713</v>
      </c>
      <c r="N16" s="5"/>
    </row>
    <row r="17" spans="1:14" ht="15.75">
      <c r="A17" s="186" t="s">
        <v>140</v>
      </c>
      <c r="B17" s="190"/>
      <c r="C17" s="190"/>
      <c r="D17" s="190"/>
      <c r="E17" s="190"/>
      <c r="F17" s="190"/>
      <c r="G17" s="191"/>
      <c r="H17" s="91"/>
      <c r="I17" s="92">
        <f>I18</f>
        <v>3500</v>
      </c>
      <c r="J17" s="92">
        <f>J18</f>
        <v>4200</v>
      </c>
      <c r="K17" s="91"/>
      <c r="L17" s="92"/>
      <c r="M17" s="94">
        <f>M18</f>
        <v>7700</v>
      </c>
      <c r="N17" s="65"/>
    </row>
    <row r="18" spans="1:14" ht="94.5">
      <c r="A18" s="14" t="s">
        <v>10</v>
      </c>
      <c r="B18" s="21" t="s">
        <v>141</v>
      </c>
      <c r="C18" s="5" t="s">
        <v>150</v>
      </c>
      <c r="D18" s="4">
        <v>242</v>
      </c>
      <c r="E18" s="4">
        <v>412</v>
      </c>
      <c r="F18" s="33" t="s">
        <v>142</v>
      </c>
      <c r="G18" s="4">
        <v>630</v>
      </c>
      <c r="H18" s="4"/>
      <c r="I18" s="7">
        <v>3500</v>
      </c>
      <c r="J18" s="4">
        <v>4200</v>
      </c>
      <c r="K18" s="4"/>
      <c r="L18" s="7"/>
      <c r="M18" s="93">
        <f>SUM(I18:L18)</f>
        <v>7700</v>
      </c>
      <c r="N18" s="5" t="s">
        <v>166</v>
      </c>
    </row>
    <row r="19" spans="1:14" ht="15.75">
      <c r="A19" s="12"/>
      <c r="B19" s="3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 ht="15.75">
      <c r="A20" s="12"/>
      <c r="B20" s="3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3" spans="1:9" ht="18.75">
      <c r="A23" s="170"/>
      <c r="B23" s="170"/>
      <c r="C23" s="170"/>
      <c r="D23" s="30"/>
      <c r="E23" s="30"/>
      <c r="F23" s="30"/>
      <c r="G23" s="30"/>
      <c r="H23" s="26"/>
      <c r="I23" s="26"/>
    </row>
    <row r="24" spans="1:13" ht="18.75">
      <c r="A24" s="170"/>
      <c r="B24" s="170"/>
      <c r="C24" s="30"/>
      <c r="D24" s="30"/>
      <c r="E24" s="30"/>
      <c r="F24" s="30"/>
      <c r="G24" s="30"/>
      <c r="H24" s="26"/>
      <c r="I24" s="26"/>
      <c r="J24" s="189"/>
      <c r="K24" s="189"/>
      <c r="L24" s="189"/>
      <c r="M24" s="189"/>
    </row>
    <row r="25" spans="1:13" ht="15.75">
      <c r="A25" s="17"/>
      <c r="B25" s="17"/>
      <c r="J25" s="38"/>
      <c r="K25" s="38"/>
      <c r="L25" s="38"/>
      <c r="M25" s="38"/>
    </row>
    <row r="26" spans="1:13" ht="15.75">
      <c r="A26" s="17"/>
      <c r="B26" s="17"/>
      <c r="J26" s="38"/>
      <c r="K26" s="38"/>
      <c r="L26" s="38"/>
      <c r="M26" s="38"/>
    </row>
    <row r="27" spans="1:13" ht="15.75">
      <c r="A27" s="17"/>
      <c r="B27" s="17"/>
      <c r="J27" s="38"/>
      <c r="K27" s="38"/>
      <c r="L27" s="38"/>
      <c r="M27" s="38"/>
    </row>
  </sheetData>
  <sheetProtection/>
  <mergeCells count="27">
    <mergeCell ref="A24:B24"/>
    <mergeCell ref="A10:G10"/>
    <mergeCell ref="A14:G14"/>
    <mergeCell ref="J24:M24"/>
    <mergeCell ref="A23:C23"/>
    <mergeCell ref="E12:E13"/>
    <mergeCell ref="D12:D13"/>
    <mergeCell ref="C12:C13"/>
    <mergeCell ref="B12:B13"/>
    <mergeCell ref="A17:G17"/>
    <mergeCell ref="A9:G9"/>
    <mergeCell ref="A6:N6"/>
    <mergeCell ref="A7:A8"/>
    <mergeCell ref="B7:B8"/>
    <mergeCell ref="C7:C8"/>
    <mergeCell ref="D7:G7"/>
    <mergeCell ref="H7:M7"/>
    <mergeCell ref="N7:N8"/>
    <mergeCell ref="A12:A13"/>
    <mergeCell ref="G12:G13"/>
    <mergeCell ref="N12:N13"/>
    <mergeCell ref="G15:G16"/>
    <mergeCell ref="E15:E16"/>
    <mergeCell ref="D15:D16"/>
    <mergeCell ref="C15:C16"/>
    <mergeCell ref="B15:B16"/>
    <mergeCell ref="A15:A16"/>
  </mergeCells>
  <printOptions/>
  <pageMargins left="0.7086614173228347" right="0.1968503937007874" top="0.2755905511811024" bottom="0.15748031496062992" header="0.31496062992125984" footer="0.15748031496062992"/>
  <pageSetup firstPageNumber="44" useFirstPageNumber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Мирошникова </cp:lastModifiedBy>
  <cp:lastPrinted>2016-05-31T04:07:43Z</cp:lastPrinted>
  <dcterms:created xsi:type="dcterms:W3CDTF">1996-10-08T23:32:33Z</dcterms:created>
  <dcterms:modified xsi:type="dcterms:W3CDTF">2016-05-31T04:07:47Z</dcterms:modified>
  <cp:category/>
  <cp:version/>
  <cp:contentType/>
  <cp:contentStatus/>
</cp:coreProperties>
</file>