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1"/>
  </bookViews>
  <sheets>
    <sheet name="Приложение 1" sheetId="1" r:id="rId1"/>
    <sheet name="Приложение 2" sheetId="2" r:id="rId2"/>
    <sheet name="Приложение 1 к ПР" sheetId="3" r:id="rId3"/>
    <sheet name="Прил 2 к прогр" sheetId="4" r:id="rId4"/>
    <sheet name="1.1." sheetId="5" r:id="rId5"/>
    <sheet name="1.2." sheetId="6" r:id="rId6"/>
    <sheet name="2.1." sheetId="7" r:id="rId7"/>
    <sheet name="2.2." sheetId="8" r:id="rId8"/>
    <sheet name="3.1." sheetId="9" r:id="rId9"/>
    <sheet name="3.2." sheetId="10" r:id="rId10"/>
    <sheet name="4.1." sheetId="11" r:id="rId11"/>
    <sheet name="4.2." sheetId="12" r:id="rId12"/>
    <sheet name="Лист1" sheetId="13" r:id="rId13"/>
  </sheets>
  <externalReferences>
    <externalReference r:id="rId16"/>
  </externalReferences>
  <definedNames>
    <definedName name="_xlnm.Print_Titles" localSheetId="7">'2.2.'!$5:$6</definedName>
    <definedName name="_xlnm.Print_Titles" localSheetId="3">'Прил 2 к прогр'!$8:$9</definedName>
    <definedName name="_xlnm.Print_Titles" localSheetId="0">'Приложение 1'!$5:$5</definedName>
    <definedName name="_xlnm.Print_Titles" localSheetId="2">'Приложение 1 к ПР'!$5:$6</definedName>
    <definedName name="_xlnm.Print_Titles" localSheetId="1">'Приложение 2'!$5:$6</definedName>
    <definedName name="_xlnm.Print_Area" localSheetId="4">'1.1.'!$A$1:$I$30</definedName>
    <definedName name="_xlnm.Print_Area" localSheetId="5">'1.2.'!$A$1:$L$26</definedName>
    <definedName name="_xlnm.Print_Area" localSheetId="6">'2.1.'!$A$1:$I$23</definedName>
    <definedName name="_xlnm.Print_Area" localSheetId="7">'2.2.'!$A$1:$L$22</definedName>
    <definedName name="_xlnm.Print_Area" localSheetId="8">'3.1.'!$A$1:$I$27</definedName>
    <definedName name="_xlnm.Print_Area" localSheetId="9">'3.2.'!$A$1:$K$28</definedName>
    <definedName name="_xlnm.Print_Area" localSheetId="10">'4.1.'!$A$1:$I$28</definedName>
    <definedName name="_xlnm.Print_Area" localSheetId="11">'4.2.'!$A$1:$K$27</definedName>
    <definedName name="_xlnm.Print_Area" localSheetId="3">'Прил 2 к прогр'!$A$1:$G$92</definedName>
    <definedName name="_xlnm.Print_Area" localSheetId="0">'Приложение 1'!$A$1:$J$32</definedName>
    <definedName name="_xlnm.Print_Area" localSheetId="2">'Приложение 1 к ПР'!$A$1:$K$64</definedName>
    <definedName name="_xlnm.Print_Area" localSheetId="1">'Приложение 2'!$A$1:$L$36</definedName>
  </definedNames>
  <calcPr fullCalcOnLoad="1"/>
</workbook>
</file>

<file path=xl/sharedStrings.xml><?xml version="1.0" encoding="utf-8"?>
<sst xmlns="http://schemas.openxmlformats.org/spreadsheetml/2006/main" count="566" uniqueCount="179">
  <si>
    <t>№ п/п</t>
  </si>
  <si>
    <t>Показатели</t>
  </si>
  <si>
    <t>Единица измерения</t>
  </si>
  <si>
    <t>Источник информации</t>
  </si>
  <si>
    <t>1.1.</t>
  </si>
  <si>
    <t>ед.</t>
  </si>
  <si>
    <t>1.2.</t>
  </si>
  <si>
    <t>чел.</t>
  </si>
  <si>
    <t>отчет организаций</t>
  </si>
  <si>
    <t>тн.</t>
  </si>
  <si>
    <t>3.1.</t>
  </si>
  <si>
    <t>3.2.</t>
  </si>
  <si>
    <t>4.2.</t>
  </si>
  <si>
    <t>Подпрограммные мероприятия</t>
  </si>
  <si>
    <t>Главный распорядитель бюджетных средств</t>
  </si>
  <si>
    <t>Код бюджетной классификации</t>
  </si>
  <si>
    <t>Расходы (тыс.руб.), годы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</si>
  <si>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</si>
  <si>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</si>
  <si>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</si>
  <si>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</si>
  <si>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</si>
  <si>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период</t>
  </si>
  <si>
    <t>Администрация Туруханского района</t>
  </si>
  <si>
    <t>Цель, целевые индикаторы</t>
  </si>
  <si>
    <t>Отчет производителей хлеба</t>
  </si>
  <si>
    <t xml:space="preserve">Мероприятие 1. Возмещение части затрат, связанных с транспортировкой основных продуктов питания  </t>
  </si>
  <si>
    <t>Задача 1 Интенсивное развитие животноводства</t>
  </si>
  <si>
    <t>Мероприятия по повышению генетического потенциала с\х животных</t>
  </si>
  <si>
    <t>Мероприятия по улучшению лечебно – профилактической и ветеринарной работы</t>
  </si>
  <si>
    <t>Производство молока</t>
  </si>
  <si>
    <t>Производство яиц</t>
  </si>
  <si>
    <t>тыс.шт.</t>
  </si>
  <si>
    <t xml:space="preserve">Задача 2. Вовлечение молодежи в предпринимательскую деятельность </t>
  </si>
  <si>
    <t>УПФСТ и МП</t>
  </si>
  <si>
    <t>Поддержка и развитие предпринимательства среди молодежи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</si>
  <si>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</si>
  <si>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</si>
  <si>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</si>
  <si>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(тыс.руб.), годы</t>
  </si>
  <si>
    <t>итого</t>
  </si>
  <si>
    <t>Муниципальная программа</t>
  </si>
  <si>
    <t>Подпрограмма 1.</t>
  </si>
  <si>
    <t>Развитие инфраструктуры поддержки малого предпринимательства</t>
  </si>
  <si>
    <t>Мероприятие 1</t>
  </si>
  <si>
    <t>Мероприятие 2</t>
  </si>
  <si>
    <t>Вовлечение молодежи в предпринимательскую деятельность</t>
  </si>
  <si>
    <t>Подпрограмма 2.</t>
  </si>
  <si>
    <t>Возмещение части затрат, связанных с транспортировкой основных продуктов питания</t>
  </si>
  <si>
    <t>Подпрограмма 3.</t>
  </si>
  <si>
    <t>Предоставление производителям хлеба субсидий на возмещение части затрат, связанных с производством хлеба</t>
  </si>
  <si>
    <t>Подпрограмма 4.</t>
  </si>
  <si>
    <t>Статус (муниципальная программа, подпрограмма)</t>
  </si>
  <si>
    <t>Наименование программы, подпрограммы</t>
  </si>
  <si>
    <t xml:space="preserve">Итого </t>
  </si>
  <si>
    <t>всего расходные обязательства по программе</t>
  </si>
  <si>
    <t>Х</t>
  </si>
  <si>
    <t>в том числе по ГРБС:</t>
  </si>
  <si>
    <t>Управление по физической культуре, спорту, туризму и молодежной политике Администрации Туруханского района</t>
  </si>
  <si>
    <t xml:space="preserve">Задача 1. </t>
  </si>
  <si>
    <t>всего расходные обязательства</t>
  </si>
  <si>
    <t xml:space="preserve">Задача 2. </t>
  </si>
  <si>
    <t xml:space="preserve">всего расходные обязательства </t>
  </si>
  <si>
    <t>Мероприятие1</t>
  </si>
  <si>
    <t>Значение целевых показателей на долгосрочный период</t>
  </si>
  <si>
    <t>плановый период</t>
  </si>
  <si>
    <t>Долгосрочный период по годам</t>
  </si>
  <si>
    <t>2.5.</t>
  </si>
  <si>
    <t>2.6.</t>
  </si>
  <si>
    <t>2.7.</t>
  </si>
  <si>
    <t>Интенсивное развитие животноводства</t>
  </si>
  <si>
    <t>Цель подпрограммы: Сохранение и дальнейшее развитие сельского хозяйства, устойчивое функционирование личных подсобных хозяйств и повышение конкурентоспособности сельскохозяйственной продукции на основе финансовой устойчивости и модернизации сельского хозяйства</t>
  </si>
  <si>
    <t>Обеспечение населения социально-значимыми товарами</t>
  </si>
  <si>
    <t>Цель подпрограмы: Обеспечение населения Туруханского района основными продуктами питания</t>
  </si>
  <si>
    <t xml:space="preserve">Информация о ресурсном обеспечении и прогнозной оценке расходов на реализацию целей муниципальной программы Туруханского района </t>
  </si>
  <si>
    <t>с учетом источников финансирования, в том числе средств федерального бюджета и муниципальных образований Туруханского района</t>
  </si>
  <si>
    <t>Цель подпрограммы: Сохранение и дальнейшее развитие сельского хозяйства, устойчивое функционирование личных подсобных хозяйств и повышение конкурентоспособности сельскохозяйственной продукции на основе финансовой устойчивости и модернизации сельского хозяйства.</t>
  </si>
  <si>
    <t>Перечень мероприятий Подпрограммы 2."Развитие сельского хозяйства и регулирование рынков сельскохозяйственной продукции, сырья и продовольствия"</t>
  </si>
  <si>
    <t>Цель Подпрограммы: Повышение вклада малого и среднего предпринимательства в социально-экономическое развитие Туруханского района, обеспечение конкурентоспособности субъектов малого и среднего предпринимательства</t>
  </si>
  <si>
    <t xml:space="preserve">Перечень целевых индикаторов подпрограммы 1."Поддержка развития малого и среднего предпринимательства </t>
  </si>
  <si>
    <t>на территории муниципального образования Туруханский район"</t>
  </si>
  <si>
    <t xml:space="preserve">Перечень мероприятий Подпрограммы 1. "Поддержка развития малого и среднего предпринимательства </t>
  </si>
  <si>
    <t>в том числе:</t>
  </si>
  <si>
    <t>Обучение основам предпринимательской деятельности представителей молодежи.  Создание новых субъектов малого предпринимательства, вовлечение молодежи в МСБ, снижение безработицы среди молодежи. Увеличение субъектов МСБ до 5%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</si>
  <si>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</si>
  <si>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Предоставление производителям хлеба субсидии на возмещение части затрат, связанных с производством  и реализацией хлеба</t>
  </si>
  <si>
    <t>Вес показателя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</si>
  <si>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</si>
  <si>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Подпрограмма 3. 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</si>
  <si>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Развитие сельского хозяйства и регулирование рынков сельскохозяйственной продукции, сырья и продовольствия</t>
  </si>
  <si>
    <t>Снижение розничной цены на хлеб 1 сорта до 15%</t>
  </si>
  <si>
    <t>скот и птица на убой (в живом весе)</t>
  </si>
  <si>
    <t>Федеральная служба государственной статистики</t>
  </si>
  <si>
    <t>Снижение розничных цен на социально-значимые продукты питания на сумму транспортных расходов.</t>
  </si>
  <si>
    <t>Подпрограмма 1. Поддержка развития малого и среднего предпринимательства на территории Туруханского района</t>
  </si>
  <si>
    <t xml:space="preserve">Задача 1. Развитие инфраструктуры поддержки малого и среднего предпринимательства </t>
  </si>
  <si>
    <t>Поддержка малого и среднего предпринимательства</t>
  </si>
  <si>
    <t>Оказание помощи при становлении бизнеса. Обеспечение субъектов малого и среднего предпринимательства свободным муниципальным имуществом в приоритетном порядке</t>
  </si>
  <si>
    <t>всего</t>
  </si>
  <si>
    <t>федеральный бюджет (*)</t>
  </si>
  <si>
    <t>краевой бюджет(*)</t>
  </si>
  <si>
    <t>районный бюджет</t>
  </si>
  <si>
    <t>бюджеты поселений(*)</t>
  </si>
  <si>
    <t>юридические лица</t>
  </si>
  <si>
    <t>Подпрограмма 1</t>
  </si>
  <si>
    <t>Поддержка развития малого и среднего предпринимательства на территории Туруханского района</t>
  </si>
  <si>
    <t>Управление по физической культуре,спорта, туризма и молодежной политике администрации Туруханского района</t>
  </si>
  <si>
    <t>Подпрограмма 2</t>
  </si>
  <si>
    <t>Подпрограмма 3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</si>
  <si>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</si>
  <si>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Подпрограмма 4</t>
  </si>
  <si>
    <t>Мероприятия по повышению генетического потенциала с/х животных</t>
  </si>
  <si>
    <t>Мероприятия по улучшению лечебно-профилактической и ветеринарной работы</t>
  </si>
  <si>
    <t>Мероприятие3</t>
  </si>
  <si>
    <t>число вновь созданных субъектов малого предпринимательства (нарастающим итогом)</t>
  </si>
  <si>
    <t>руб.</t>
  </si>
  <si>
    <t>средняя нормативная себестоимость 1 кг. хлеба</t>
  </si>
  <si>
    <t>средняя предельная оптово-отпусканая цена 1 кг. хлеба</t>
  </si>
  <si>
    <t>Перечень целевых индикаторов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</si>
  <si>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на территории  Туруханского района"</t>
  </si>
  <si>
    <t>Федеральная государственная служба статистики</t>
  </si>
  <si>
    <t>районный бюджет, в том числе:</t>
  </si>
  <si>
    <t>4.1.</t>
  </si>
  <si>
    <t>администрации Туруханского района</t>
  </si>
  <si>
    <t>администрации Турухаснского района</t>
  </si>
  <si>
    <t xml:space="preserve">Целевые показатели и показатели результативности программы "Развитие малого и среднего предпринимательства на территории  Туруханского района" </t>
  </si>
  <si>
    <t>Поддержка развития  малого и среднего предпринимательства на территории  Туруханского района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</si>
  <si>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</si>
  <si>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 xml:space="preserve"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Туруханский район </t>
  </si>
  <si>
    <t>численность занятых в малом и среднем предпринимательстве (на конец года)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</si>
  <si>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</t>
  </si>
  <si>
    <t xml:space="preserve"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 </t>
  </si>
  <si>
    <t>Возмещение части затрат по доставке кормов водным транспортом</t>
  </si>
  <si>
    <t>Снижение затрат на покупку племеного скота  до 40%</t>
  </si>
  <si>
    <t>Снижение заболеваемости животных до 30%</t>
  </si>
  <si>
    <t>Снижение затрат на доставку кормов водным транспортом до 40%</t>
  </si>
  <si>
    <t>0412</t>
  </si>
  <si>
    <t>0818138</t>
  </si>
  <si>
    <t>244</t>
  </si>
  <si>
    <t>810</t>
  </si>
  <si>
    <t>0818139</t>
  </si>
  <si>
    <t>0405</t>
  </si>
  <si>
    <t>0828142</t>
  </si>
  <si>
    <t>0828143</t>
  </si>
  <si>
    <t>0828144</t>
  </si>
  <si>
    <t>0838148</t>
  </si>
  <si>
    <t>540</t>
  </si>
  <si>
    <t>0848149</t>
  </si>
  <si>
    <t>241</t>
  </si>
  <si>
    <t>248</t>
  </si>
  <si>
    <t>Е.Г. Кожевников</t>
  </si>
  <si>
    <t xml:space="preserve">   </t>
  </si>
  <si>
    <t xml:space="preserve"> </t>
  </si>
  <si>
    <t>Субсидии организациям сельского хозяйства на компенсацию расходов по оплате коммунальных услуг</t>
  </si>
  <si>
    <t>Мероприятие 4</t>
  </si>
  <si>
    <t>0828281</t>
  </si>
  <si>
    <t xml:space="preserve">Информация о распределении планируемых расходов по подпрограммам муниципальной программы "Развитие малого и среднего предпринимательства на территории  Туруханского района" </t>
  </si>
  <si>
    <t xml:space="preserve">Приложение №1
к муниципальной программе "Развитие малого и среднего  предпринимательства на территории Туруханского района" </t>
  </si>
  <si>
    <t>Исполняющий обязанности руководителя</t>
  </si>
  <si>
    <t xml:space="preserve">Приложение №2
к муниципальной программе "Развитие малого и среднего предпринимательства на территории Туруханского района </t>
  </si>
  <si>
    <t xml:space="preserve">"Развитие малого и среднего предпринимательства на территории Туруханского района" </t>
  </si>
  <si>
    <t>Развитие среднего и малого предпринимательства на территории  Туруханского района</t>
  </si>
  <si>
    <t xml:space="preserve">Приложение №1
к Паспорту муниципальной программы "Развитие малого и среднего предпринимательства на территории Туруханского района" </t>
  </si>
  <si>
    <t>Приложение №2
к Паспорту муниципальной программы "Развитие малого и среднего предпринимательства на территории Туруханского района"</t>
  </si>
  <si>
    <t>Приложение №1
к подпрограмме 1.  "Поддержка развития малого и среднего предпринимательства на территории  Туруханского района"</t>
  </si>
  <si>
    <t xml:space="preserve">Приложение №2
к подпрограмме 1. "Поддержка развития малого и среднего предпринимательства на территории муниципального образования Туруханского района" </t>
  </si>
  <si>
    <t>Приложение №1
к подпрограмме 2. "Развитие сельского хозяйства  и регулирование рынков сельскохозяйственной  продукции, сырья и продовольствия"</t>
  </si>
  <si>
    <t>Перечень целевых индикаторов подпрограммы 2. "Развитие сельского хозяйства и регулирование рынков сельскохозяйственной продукции,
 сырья и продовольствия"</t>
  </si>
  <si>
    <t xml:space="preserve">Приложение №2 
к подпрограмме 2. "Развитие сельского хозяйства и регулирование рынков сельскохозяйственной  продукции, сырья и продовольствия" </t>
  </si>
  <si>
    <t>Приложение №1
к подпрограмме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</si>
  <si>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 xml:space="preserve">Перечень целевых индикаторов подпрограммы 3. "Предоставление субсидий на возмещение части затрат, связанных с поставкой и обеспечением населения Туруханского района продуктами питания" </t>
  </si>
  <si>
    <t xml:space="preserve">Приложение №2
к подпрограмме 3  "Предоставление субсидий на возмещение части затрат, связанных с поставкой и обеспечением населения Туруханского района продуктами питания" </t>
  </si>
  <si>
    <t>Перечень мероприятий подпрограммы 3.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</si>
  <si>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Приложение №1
к подпрограмме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Туруханский район"</t>
  </si>
  <si>
    <t>Приложение №2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Туруханский район"</t>
  </si>
  <si>
    <t>Перечень мероприятий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</si>
  <si>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Развитие среднего и малого предпринимательства на территории  Туруханского района"</t>
  </si>
  <si>
    <t>Руководитель</t>
  </si>
  <si>
    <t>В.В. Васильев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</si>
</sst>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0.000000"/>
    <numFmt numFmtId="190" formatCode="0.00000"/>
    <numFmt numFmtId="191" formatCode="[$-FC19]d\ mmmm\ yyyy\ &quot;г.&quot;"/>
    <numFmt numFmtId="192" formatCode="_-* #,##0.0_р_._-;\-* #,##0.0_р_._-;_-* &quot;-&quot;?_р_._-;_-@_-"/>
    <numFmt numFmtId="193" formatCode="#,##0.000"/>
  </numFmts>
  <fonts count="4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indexed="17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justify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8" fontId="1" fillId="0" borderId="0" xfId="60" applyNumberFormat="1" applyFont="1" applyAlignment="1">
      <alignment/>
    </xf>
    <xf numFmtId="188" fontId="1" fillId="0" borderId="0" xfId="60" applyNumberFormat="1" applyFont="1" applyAlignment="1">
      <alignment/>
    </xf>
    <xf numFmtId="188" fontId="0" fillId="0" borderId="0" xfId="60" applyNumberFormat="1" applyFont="1" applyAlignment="1">
      <alignment/>
    </xf>
    <xf numFmtId="188" fontId="1" fillId="0" borderId="10" xfId="60" applyNumberFormat="1" applyFont="1" applyBorder="1" applyAlignment="1">
      <alignment horizontal="center" vertical="center" wrapText="1"/>
    </xf>
    <xf numFmtId="188" fontId="1" fillId="0" borderId="0" xfId="6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0" xfId="6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88" fontId="9" fillId="0" borderId="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79" fontId="3" fillId="33" borderId="10" xfId="60" applyNumberFormat="1" applyFont="1" applyFill="1" applyBorder="1" applyAlignment="1">
      <alignment vertical="center" wrapText="1"/>
    </xf>
    <xf numFmtId="179" fontId="1" fillId="0" borderId="10" xfId="60" applyNumberFormat="1" applyFont="1" applyBorder="1" applyAlignment="1">
      <alignment horizontal="center" vertical="center"/>
    </xf>
    <xf numFmtId="179" fontId="3" fillId="0" borderId="10" xfId="60" applyNumberFormat="1" applyFont="1" applyFill="1" applyBorder="1" applyAlignment="1">
      <alignment vertical="center" wrapText="1"/>
    </xf>
    <xf numFmtId="179" fontId="3" fillId="34" borderId="10" xfId="6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9" fontId="1" fillId="0" borderId="10" xfId="6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93" fontId="3" fillId="35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3" fontId="1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8" fontId="9" fillId="0" borderId="0" xfId="60" applyNumberFormat="1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188" fontId="1" fillId="0" borderId="10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9;&#1074;&#1080;&#1090;&#1080;&#1077;%20&#1084;&#1072;&#1083;&#1086;&#1075;&#1086;%20&#1080;%20&#1089;&#1088;&#1077;&#1076;&#1085;&#1077;&#1075;&#1086;%20&#1087;&#1088;&#1077;&#1076;&#1087;&#1088;&#1080;&#1085;&#1080;&#1084;&#1072;&#1090;&#1077;&#1083;&#1100;&#1089;&#1090;&#1074;&#1072;%202014-2016\&#1076;&#1083;&#1103;%20&#1087;&#1088;&#1086;&#1075;&#1088;&#1072;&#1084;&#1084;&#109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левые показатели"/>
      <sheetName val="на долгосрочный период"/>
      <sheetName val="распределение планируемых расхо"/>
      <sheetName val="ресурсное обеспечение"/>
      <sheetName val="п-п 1.1."/>
      <sheetName val="п-п 1.2."/>
      <sheetName val="п-п 2.1."/>
      <sheetName val="п-п 2.2."/>
      <sheetName val="п-п 3.1."/>
      <sheetName val="п-п 3.2."/>
      <sheetName val="п-п 4.1."/>
      <sheetName val="п-п 4.2."/>
    </sheetNames>
    <sheetDataSet>
      <sheetData sheetId="1">
        <row r="20">
          <cell r="B20" t="str">
            <v>Выполнение запланированных показателей (объем, в соответствии с утвержденным ассортиментом)</v>
          </cell>
        </row>
        <row r="29">
          <cell r="B29" t="str">
            <v>Производство скота и птицы на убой (в живом весе)</v>
          </cell>
          <cell r="C29" t="str">
            <v>тн.</v>
          </cell>
        </row>
        <row r="30">
          <cell r="B30" t="str">
            <v>Производство молока</v>
          </cell>
          <cell r="C30" t="str">
            <v>тн.</v>
          </cell>
        </row>
        <row r="31">
          <cell r="B31" t="str">
            <v>Производство яиц</v>
          </cell>
          <cell r="C31" t="str">
            <v>тыс.шт.</v>
          </cell>
        </row>
      </sheetData>
      <sheetData sheetId="6">
        <row r="11">
          <cell r="B11" t="str">
            <v>Выполнение запланированных показателей (объем, в соответствии с утвержденным ассортиментом)</v>
          </cell>
          <cell r="C11" t="str">
            <v>тн.</v>
          </cell>
        </row>
      </sheetData>
      <sheetData sheetId="10">
        <row r="15">
          <cell r="B15" t="str">
            <v>Производство скота и птицы на убой (в живом весе)</v>
          </cell>
        </row>
        <row r="16">
          <cell r="B16" t="str">
            <v>Производство молока</v>
          </cell>
          <cell r="E16">
            <v>1874</v>
          </cell>
          <cell r="F16">
            <v>1875.87</v>
          </cell>
          <cell r="G16">
            <v>1877.74</v>
          </cell>
          <cell r="H16">
            <v>1883.36</v>
          </cell>
          <cell r="I16">
            <v>1887.12</v>
          </cell>
        </row>
        <row r="17">
          <cell r="B17" t="str">
            <v>Производство яиц</v>
          </cell>
          <cell r="E17">
            <v>1506</v>
          </cell>
          <cell r="F17">
            <v>1507.5</v>
          </cell>
          <cell r="G17">
            <v>1510.5</v>
          </cell>
          <cell r="H17">
            <v>1512.01</v>
          </cell>
          <cell r="I17">
            <v>1515.03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Layout" zoomScaleSheetLayoutView="85" workbookViewId="0" topLeftCell="A19">
      <selection activeCell="F24" sqref="F24:F32"/>
    </sheetView>
  </sheetViews>
  <sheetFormatPr defaultColWidth="9.140625" defaultRowHeight="12.75"/>
  <cols>
    <col min="1" max="1" width="8.57421875" style="1" customWidth="1"/>
    <col min="2" max="2" width="70.57421875" style="1" customWidth="1"/>
    <col min="3" max="4" width="12.28125" style="1" customWidth="1"/>
    <col min="5" max="5" width="20.57421875" style="1" customWidth="1"/>
    <col min="6" max="7" width="18.28125" style="1" bestFit="1" customWidth="1"/>
    <col min="8" max="8" width="14.00390625" style="1" bestFit="1" customWidth="1"/>
    <col min="9" max="9" width="13.7109375" style="1" bestFit="1" customWidth="1"/>
    <col min="10" max="10" width="13.28125" style="1" bestFit="1" customWidth="1"/>
    <col min="11" max="11" width="11.28125" style="1" bestFit="1" customWidth="1"/>
    <col min="12" max="16384" width="9.140625" style="1" customWidth="1"/>
  </cols>
  <sheetData>
    <row r="1" spans="6:10" ht="67.5" customHeight="1">
      <c r="F1" s="2"/>
      <c r="G1" s="121" t="s">
        <v>162</v>
      </c>
      <c r="H1" s="121"/>
      <c r="I1" s="121"/>
      <c r="J1" s="121"/>
    </row>
    <row r="3" spans="1:10" ht="18.75">
      <c r="A3" s="117" t="s">
        <v>125</v>
      </c>
      <c r="B3" s="117"/>
      <c r="C3" s="117"/>
      <c r="D3" s="117"/>
      <c r="E3" s="117"/>
      <c r="F3" s="117"/>
      <c r="G3" s="117"/>
      <c r="H3" s="117"/>
      <c r="I3" s="117"/>
      <c r="J3" s="117"/>
    </row>
    <row r="5" spans="1:10" ht="31.5">
      <c r="A5" s="4" t="s">
        <v>0</v>
      </c>
      <c r="B5" s="4" t="s">
        <v>1</v>
      </c>
      <c r="C5" s="4" t="s">
        <v>2</v>
      </c>
      <c r="D5" s="4" t="s">
        <v>86</v>
      </c>
      <c r="E5" s="4" t="s">
        <v>3</v>
      </c>
      <c r="F5" s="4">
        <v>2012</v>
      </c>
      <c r="G5" s="4">
        <v>2013</v>
      </c>
      <c r="H5" s="4">
        <v>2014</v>
      </c>
      <c r="I5" s="4">
        <v>2015</v>
      </c>
      <c r="J5" s="4">
        <v>2016</v>
      </c>
    </row>
    <row r="6" spans="1:11" ht="15.75">
      <c r="A6" s="114" t="str">
        <f>'Приложение 2'!A7:L7</f>
        <v>Подпрограмма 1. Поддержка развития малого и среднего предпринимательства на территории Туруханского района</v>
      </c>
      <c r="B6" s="115"/>
      <c r="C6" s="115"/>
      <c r="D6" s="115"/>
      <c r="E6" s="115"/>
      <c r="F6" s="115"/>
      <c r="G6" s="115"/>
      <c r="H6" s="115"/>
      <c r="I6" s="115"/>
      <c r="J6" s="116"/>
      <c r="K6" s="1">
        <f>'1.2.'!K8</f>
        <v>3333.586</v>
      </c>
    </row>
    <row r="7" spans="1:10" ht="47.25" customHeight="1">
      <c r="A7" s="4" t="s">
        <v>4</v>
      </c>
      <c r="B7" s="5" t="s">
        <v>114</v>
      </c>
      <c r="C7" s="4" t="s">
        <v>5</v>
      </c>
      <c r="D7" s="12">
        <f>K$6/K$21/2</f>
        <v>0.019315348221162872</v>
      </c>
      <c r="E7" s="118" t="str">
        <f>'1.1.'!D8</f>
        <v>Федеральная государственная служба статистики</v>
      </c>
      <c r="F7" s="6">
        <f>'Приложение 2'!D8</f>
        <v>2</v>
      </c>
      <c r="G7" s="6">
        <f>'Приложение 2'!E8</f>
        <v>4</v>
      </c>
      <c r="H7" s="6">
        <f>'Приложение 2'!F8</f>
        <v>6</v>
      </c>
      <c r="I7" s="6">
        <f>'Приложение 2'!G8</f>
        <v>8</v>
      </c>
      <c r="J7" s="6">
        <f>'Приложение 2'!H8</f>
        <v>10</v>
      </c>
    </row>
    <row r="8" spans="1:10" ht="31.5">
      <c r="A8" s="7" t="s">
        <v>6</v>
      </c>
      <c r="B8" s="5" t="s">
        <v>129</v>
      </c>
      <c r="C8" s="4" t="s">
        <v>7</v>
      </c>
      <c r="D8" s="12">
        <f>K$6/K$21/2</f>
        <v>0.019315348221162872</v>
      </c>
      <c r="E8" s="119"/>
      <c r="F8" s="6">
        <f>'Приложение 2'!D9</f>
        <v>1213</v>
      </c>
      <c r="G8" s="6">
        <f>'Приложение 2'!E9</f>
        <v>1254</v>
      </c>
      <c r="H8" s="6">
        <f>'Приложение 2'!F9</f>
        <v>1291.6200000000001</v>
      </c>
      <c r="I8" s="6">
        <f>'Приложение 2'!G9</f>
        <v>1330.3686000000002</v>
      </c>
      <c r="J8" s="6">
        <f>'Приложение 2'!H9</f>
        <v>1370.2796580000004</v>
      </c>
    </row>
    <row r="9" spans="1:11" ht="15.75">
      <c r="A9" s="114" t="str">
        <f>'Приложение 2'!A10:L10</f>
        <v>Подпрограмма 2. Развитие сельского хозяйства и регулирование рынков сельскохозяйственной продукции, сырья и продовольствия</v>
      </c>
      <c r="B9" s="115"/>
      <c r="C9" s="115"/>
      <c r="D9" s="115"/>
      <c r="E9" s="115"/>
      <c r="F9" s="115"/>
      <c r="G9" s="115"/>
      <c r="H9" s="115"/>
      <c r="I9" s="115"/>
      <c r="J9" s="116"/>
      <c r="K9" s="62">
        <f>'2.2.'!K7</f>
        <v>14544.48</v>
      </c>
    </row>
    <row r="10" spans="1:10" ht="15.75">
      <c r="A10" s="4" t="s">
        <v>67</v>
      </c>
      <c r="B10" s="5" t="str">
        <f>'[1]на долгосрочный период'!B29</f>
        <v>Производство скота и птицы на убой (в живом весе)</v>
      </c>
      <c r="C10" s="5" t="str">
        <f>'[1]на долгосрочный период'!C29</f>
        <v>тн.</v>
      </c>
      <c r="D10" s="12">
        <f>K$9/K$21/3</f>
        <v>0.05618208057744003</v>
      </c>
      <c r="E10" s="118" t="s">
        <v>92</v>
      </c>
      <c r="F10" s="4">
        <f>'Приложение 2'!D11</f>
        <v>393.17</v>
      </c>
      <c r="G10" s="12">
        <f>'Приложение 2'!E11</f>
        <v>397.1017</v>
      </c>
      <c r="H10" s="12">
        <f>'Приложение 2'!F11</f>
        <v>401.072717</v>
      </c>
      <c r="I10" s="12">
        <f>'Приложение 2'!G11</f>
        <v>405.08344417</v>
      </c>
      <c r="J10" s="12">
        <f>'Приложение 2'!H11</f>
        <v>409.1342786117</v>
      </c>
    </row>
    <row r="11" spans="1:10" ht="15.75">
      <c r="A11" s="4" t="s">
        <v>68</v>
      </c>
      <c r="B11" s="5" t="str">
        <f>'[1]на долгосрочный период'!B30</f>
        <v>Производство молока</v>
      </c>
      <c r="C11" s="5" t="str">
        <f>'[1]на долгосрочный период'!C30</f>
        <v>тн.</v>
      </c>
      <c r="D11" s="12">
        <f>K$9/K$21/3</f>
        <v>0.05618208057744003</v>
      </c>
      <c r="E11" s="120"/>
      <c r="F11" s="4">
        <f>'Приложение 2'!D12</f>
        <v>1874</v>
      </c>
      <c r="G11" s="4">
        <f>'Приложение 2'!E12</f>
        <v>1875.87</v>
      </c>
      <c r="H11" s="4">
        <f>'Приложение 2'!F12</f>
        <v>1877.74</v>
      </c>
      <c r="I11" s="4">
        <f>'Приложение 2'!G12</f>
        <v>1883.36</v>
      </c>
      <c r="J11" s="4">
        <f>'Приложение 2'!H12</f>
        <v>1887.12</v>
      </c>
    </row>
    <row r="12" spans="1:10" ht="15.75">
      <c r="A12" s="4" t="s">
        <v>69</v>
      </c>
      <c r="B12" s="5" t="str">
        <f>'[1]на долгосрочный период'!B31</f>
        <v>Производство яиц</v>
      </c>
      <c r="C12" s="5" t="str">
        <f>'[1]на долгосрочный период'!C31</f>
        <v>тыс.шт.</v>
      </c>
      <c r="D12" s="12">
        <f>K$9/K$21/3</f>
        <v>0.05618208057744003</v>
      </c>
      <c r="E12" s="119"/>
      <c r="F12" s="4">
        <f>'Приложение 2'!D13</f>
        <v>1506</v>
      </c>
      <c r="G12" s="38">
        <f>'Приложение 2'!E13</f>
        <v>1507.5</v>
      </c>
      <c r="H12" s="38">
        <f>'Приложение 2'!F13</f>
        <v>1510.5</v>
      </c>
      <c r="I12" s="38">
        <f>'Приложение 2'!G13</f>
        <v>1512.01</v>
      </c>
      <c r="J12" s="38">
        <f>'Приложение 2'!H13</f>
        <v>1515.03</v>
      </c>
    </row>
    <row r="13" spans="1:11" ht="38.25" customHeight="1">
      <c r="A13" s="114" t="str">
        <f>'Приложение 2'!A14:L14</f>
        <v>Подпрограмма 3. Предоставление субсидий на возмещение части затрат, связанных с поставкой и обеспечением населения Туруханского района  продуктами питания</v>
      </c>
      <c r="B13" s="115"/>
      <c r="C13" s="115"/>
      <c r="D13" s="115"/>
      <c r="E13" s="115"/>
      <c r="F13" s="115"/>
      <c r="G13" s="115"/>
      <c r="H13" s="115"/>
      <c r="I13" s="115"/>
      <c r="J13" s="116"/>
      <c r="K13" s="62">
        <f>'3.2.'!J7</f>
        <v>34715.641</v>
      </c>
    </row>
    <row r="14" spans="1:10" ht="31.5">
      <c r="A14" s="9" t="s">
        <v>10</v>
      </c>
      <c r="B14" s="5" t="str">
        <f>'[1]на долгосрочный период'!B20</f>
        <v>Выполнение запланированных показателей (объем, в соответствии с утвержденным ассортиментом)</v>
      </c>
      <c r="C14" s="4" t="s">
        <v>9</v>
      </c>
      <c r="D14" s="12">
        <f>K$13/K$21</f>
        <v>0.40229632272026516</v>
      </c>
      <c r="E14" s="5" t="s">
        <v>8</v>
      </c>
      <c r="F14" s="8">
        <f>'Приложение 2'!D15</f>
        <v>126.67</v>
      </c>
      <c r="G14" s="8">
        <f>'Приложение 2'!E15</f>
        <v>55.12</v>
      </c>
      <c r="H14" s="8">
        <f>'Приложение 2'!F15</f>
        <v>50.55</v>
      </c>
      <c r="I14" s="8">
        <f>'Приложение 2'!G15</f>
        <v>117.7</v>
      </c>
      <c r="J14" s="8">
        <f>'Приложение 2'!H15</f>
        <v>119.51</v>
      </c>
    </row>
    <row r="15" spans="1:11" ht="34.5" customHeight="1">
      <c r="A15" s="114" t="s">
        <v>130</v>
      </c>
      <c r="B15" s="115"/>
      <c r="C15" s="115"/>
      <c r="D15" s="115"/>
      <c r="E15" s="115"/>
      <c r="F15" s="115"/>
      <c r="G15" s="115"/>
      <c r="H15" s="115"/>
      <c r="I15" s="115"/>
      <c r="J15" s="116"/>
      <c r="K15" s="65">
        <f>'4.2.'!J8</f>
        <v>33700</v>
      </c>
    </row>
    <row r="16" spans="1:11" ht="34.5" customHeight="1">
      <c r="A16" s="4" t="s">
        <v>122</v>
      </c>
      <c r="B16" s="5" t="str">
        <f>'Приложение 2'!B17</f>
        <v>средняя нормативная себестоимость 1 кг. хлеба</v>
      </c>
      <c r="C16" s="4" t="str">
        <f>'Приложение 2'!C17</f>
        <v>руб.</v>
      </c>
      <c r="D16" s="12">
        <f>K$15/K$21/2</f>
        <v>0.19526336955254456</v>
      </c>
      <c r="E16" s="5" t="s">
        <v>8</v>
      </c>
      <c r="F16" s="8">
        <f>'Приложение 2'!D17</f>
        <v>57</v>
      </c>
      <c r="G16" s="8">
        <f>'Приложение 2'!E17</f>
        <v>54</v>
      </c>
      <c r="H16" s="8">
        <f>'Приложение 2'!F17</f>
        <v>56</v>
      </c>
      <c r="I16" s="8">
        <f>'Приложение 2'!G17</f>
        <v>58</v>
      </c>
      <c r="J16" s="8">
        <f>'Приложение 2'!H17</f>
        <v>60</v>
      </c>
      <c r="K16" s="65"/>
    </row>
    <row r="17" spans="1:10" ht="15.75">
      <c r="A17" s="4" t="s">
        <v>12</v>
      </c>
      <c r="B17" s="5" t="str">
        <f>'Приложение 2'!B18</f>
        <v>средняя предельная оптово-отпусканая цена 1 кг. хлеба</v>
      </c>
      <c r="C17" s="4" t="str">
        <f>'Приложение 2'!C18</f>
        <v>руб.</v>
      </c>
      <c r="D17" s="12">
        <f>K$15/K$21/2</f>
        <v>0.19526336955254456</v>
      </c>
      <c r="E17" s="5" t="s">
        <v>8</v>
      </c>
      <c r="F17" s="8">
        <f>'Приложение 2'!D18</f>
        <v>46</v>
      </c>
      <c r="G17" s="8">
        <f>'Приложение 2'!E18</f>
        <v>46</v>
      </c>
      <c r="H17" s="8">
        <f>'Приложение 2'!F18</f>
        <v>47</v>
      </c>
      <c r="I17" s="8">
        <f>'Приложение 2'!G18</f>
        <v>48</v>
      </c>
      <c r="J17" s="8">
        <f>'Приложение 2'!H18</f>
        <v>49</v>
      </c>
    </row>
    <row r="18" spans="1:10" ht="15.75">
      <c r="A18" s="13"/>
      <c r="B18" s="14"/>
      <c r="C18" s="13"/>
      <c r="D18" s="73"/>
      <c r="E18" s="14"/>
      <c r="F18" s="74"/>
      <c r="G18" s="74"/>
      <c r="H18" s="74"/>
      <c r="I18" s="74"/>
      <c r="J18" s="74"/>
    </row>
    <row r="19" spans="1:10" ht="15.75">
      <c r="A19" s="13"/>
      <c r="B19" s="14"/>
      <c r="C19" s="13"/>
      <c r="D19" s="73"/>
      <c r="E19" s="14"/>
      <c r="F19" s="74"/>
      <c r="G19" s="74"/>
      <c r="H19" s="74"/>
      <c r="I19" s="74"/>
      <c r="J19" s="74"/>
    </row>
    <row r="20" spans="1:10" ht="15.75">
      <c r="A20" s="13"/>
      <c r="B20" s="14"/>
      <c r="C20" s="13"/>
      <c r="D20" s="73"/>
      <c r="E20" s="14"/>
      <c r="F20" s="74"/>
      <c r="G20" s="74"/>
      <c r="H20" s="74"/>
      <c r="I20" s="74"/>
      <c r="J20" s="74"/>
    </row>
    <row r="21" spans="4:11" ht="15.75">
      <c r="D21" s="66"/>
      <c r="K21" s="62">
        <f>K6+K9+K13+K15</f>
        <v>86293.707</v>
      </c>
    </row>
    <row r="24" spans="1:2" ht="18.75">
      <c r="A24" s="112" t="s">
        <v>177</v>
      </c>
      <c r="B24" s="112"/>
    </row>
    <row r="25" spans="1:9" ht="18.75">
      <c r="A25" s="112" t="s">
        <v>123</v>
      </c>
      <c r="B25" s="112"/>
      <c r="H25" s="113" t="s">
        <v>178</v>
      </c>
      <c r="I25" s="113"/>
    </row>
  </sheetData>
  <sheetProtection/>
  <mergeCells count="11">
    <mergeCell ref="G1:J1"/>
    <mergeCell ref="A24:B24"/>
    <mergeCell ref="A25:B25"/>
    <mergeCell ref="H25:I25"/>
    <mergeCell ref="A15:J15"/>
    <mergeCell ref="A9:J9"/>
    <mergeCell ref="A3:J3"/>
    <mergeCell ref="A6:J6"/>
    <mergeCell ref="A13:J13"/>
    <mergeCell ref="E7:E8"/>
    <mergeCell ref="E10:E12"/>
  </mergeCells>
  <printOptions/>
  <pageMargins left="0.7874015748031497" right="0.5905511811023623" top="0.984251968503937" bottom="0.984251968503937" header="0.5118110236220472" footer="0.5118110236220472"/>
  <pageSetup firstPageNumber="8" useFirstPageNumber="1" horizontalDpi="600" verticalDpi="600" orientation="landscape" paperSize="9" scale="66" r:id="rId1"/>
  <headerFooter>
    <oddHeader>&amp;C&amp;"Times New Roman,обычный"&amp;12&amp;P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70"/>
  <sheetViews>
    <sheetView view="pageBreakPreview" zoomScale="85" zoomScaleSheetLayoutView="85" workbookViewId="0" topLeftCell="A1">
      <selection activeCell="G9" sqref="G8:G9"/>
    </sheetView>
  </sheetViews>
  <sheetFormatPr defaultColWidth="9.140625" defaultRowHeight="12.75"/>
  <cols>
    <col min="1" max="1" width="34.00390625" style="0" customWidth="1"/>
    <col min="2" max="2" width="18.57421875" style="0" customWidth="1"/>
    <col min="7" max="7" width="11.140625" style="0" customWidth="1"/>
    <col min="8" max="8" width="11.8515625" style="0" bestFit="1" customWidth="1"/>
    <col min="9" max="9" width="14.28125" style="0" customWidth="1"/>
    <col min="10" max="10" width="12.57421875" style="0" customWidth="1"/>
    <col min="11" max="11" width="33.421875" style="0" customWidth="1"/>
    <col min="12" max="12" width="15.00390625" style="0" customWidth="1"/>
  </cols>
  <sheetData>
    <row r="1" spans="9:11" ht="88.5" customHeight="1">
      <c r="I1" s="157" t="s">
        <v>171</v>
      </c>
      <c r="J1" s="157"/>
      <c r="K1" s="157"/>
    </row>
    <row r="2" spans="1:11" ht="15.75">
      <c r="A2" s="16"/>
      <c r="B2" s="16"/>
      <c r="C2" s="16"/>
      <c r="D2" s="16"/>
      <c r="E2" s="16"/>
      <c r="F2" s="16"/>
      <c r="G2" s="16"/>
      <c r="H2" s="16"/>
      <c r="I2" s="16"/>
      <c r="J2" s="192"/>
      <c r="K2" s="192"/>
    </row>
    <row r="3" spans="1:11" ht="37.5" customHeight="1">
      <c r="A3" s="123" t="s">
        <v>172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ht="15.75">
      <c r="A5" s="124" t="s">
        <v>13</v>
      </c>
      <c r="B5" s="124" t="s">
        <v>14</v>
      </c>
      <c r="C5" s="124" t="s">
        <v>15</v>
      </c>
      <c r="D5" s="124"/>
      <c r="E5" s="124"/>
      <c r="F5" s="124"/>
      <c r="G5" s="124" t="s">
        <v>16</v>
      </c>
      <c r="H5" s="124"/>
      <c r="I5" s="124"/>
      <c r="J5" s="124"/>
      <c r="K5" s="124" t="s">
        <v>17</v>
      </c>
      <c r="L5" s="17"/>
      <c r="M5" s="17"/>
    </row>
    <row r="6" spans="1:11" ht="31.5">
      <c r="A6" s="124"/>
      <c r="B6" s="124"/>
      <c r="C6" s="4" t="s">
        <v>18</v>
      </c>
      <c r="D6" s="4" t="s">
        <v>19</v>
      </c>
      <c r="E6" s="4" t="s">
        <v>20</v>
      </c>
      <c r="F6" s="4" t="s">
        <v>21</v>
      </c>
      <c r="G6" s="4">
        <v>2014</v>
      </c>
      <c r="H6" s="4">
        <v>2015</v>
      </c>
      <c r="I6" s="4">
        <v>2016</v>
      </c>
      <c r="J6" s="4" t="s">
        <v>22</v>
      </c>
      <c r="K6" s="124"/>
    </row>
    <row r="7" spans="1:11" s="63" customFormat="1" ht="31.5" customHeight="1">
      <c r="A7" s="190" t="s">
        <v>73</v>
      </c>
      <c r="B7" s="191"/>
      <c r="C7" s="191"/>
      <c r="D7" s="191"/>
      <c r="E7" s="191"/>
      <c r="F7" s="191"/>
      <c r="G7" s="64">
        <f>G8+G9</f>
        <v>5054.551</v>
      </c>
      <c r="H7" s="64">
        <f>H8+H9</f>
        <v>14124.33</v>
      </c>
      <c r="I7" s="64">
        <f>I8+I9</f>
        <v>15536.760000000002</v>
      </c>
      <c r="J7" s="64">
        <f>J8+J9</f>
        <v>34715.641</v>
      </c>
      <c r="K7" s="51"/>
    </row>
    <row r="8" spans="1:11" s="63" customFormat="1" ht="45" customHeight="1">
      <c r="A8" s="124" t="s">
        <v>26</v>
      </c>
      <c r="B8" s="124" t="s">
        <v>23</v>
      </c>
      <c r="C8" s="138">
        <v>241</v>
      </c>
      <c r="D8" s="167" t="s">
        <v>136</v>
      </c>
      <c r="E8" s="167" t="s">
        <v>145</v>
      </c>
      <c r="F8" s="4">
        <v>810</v>
      </c>
      <c r="G8" s="8">
        <v>5054.551</v>
      </c>
      <c r="H8" s="8">
        <v>9054.43</v>
      </c>
      <c r="I8" s="8">
        <v>9959.87</v>
      </c>
      <c r="J8" s="8">
        <f>G8+H8+I8</f>
        <v>24068.851000000002</v>
      </c>
      <c r="K8" s="125" t="s">
        <v>93</v>
      </c>
    </row>
    <row r="9" spans="1:11" ht="30" customHeight="1">
      <c r="A9" s="124"/>
      <c r="B9" s="124"/>
      <c r="C9" s="139"/>
      <c r="D9" s="168"/>
      <c r="E9" s="168"/>
      <c r="F9" s="21">
        <v>540</v>
      </c>
      <c r="G9" s="21">
        <v>0</v>
      </c>
      <c r="H9" s="21">
        <v>5069.9</v>
      </c>
      <c r="I9" s="21">
        <v>5576.89</v>
      </c>
      <c r="J9" s="8">
        <f>G9+H9+I9</f>
        <v>10646.79</v>
      </c>
      <c r="K9" s="126"/>
    </row>
    <row r="10" spans="1:11" ht="15.75">
      <c r="A10" s="19"/>
      <c r="B10" s="13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15.75">
      <c r="K14" s="19"/>
    </row>
    <row r="15" ht="15.75">
      <c r="K15" s="19"/>
    </row>
    <row r="16" spans="1:11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8.75">
      <c r="A18" s="188" t="s">
        <v>177</v>
      </c>
      <c r="B18" s="188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8.75">
      <c r="A19" s="188" t="s">
        <v>123</v>
      </c>
      <c r="B19" s="188"/>
      <c r="C19" s="19"/>
      <c r="D19" s="19"/>
      <c r="E19" s="19"/>
      <c r="F19" s="19"/>
      <c r="G19" s="19"/>
      <c r="H19" s="19"/>
      <c r="I19" s="189" t="s">
        <v>178</v>
      </c>
      <c r="J19" s="189"/>
      <c r="K19" s="19"/>
    </row>
    <row r="20" spans="1:11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16"/>
      <c r="C24" s="16" t="s">
        <v>152</v>
      </c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sheetProtection/>
  <mergeCells count="18">
    <mergeCell ref="E8:E9"/>
    <mergeCell ref="D8:D9"/>
    <mergeCell ref="A3:K3"/>
    <mergeCell ref="A5:A6"/>
    <mergeCell ref="B5:B6"/>
    <mergeCell ref="G5:J5"/>
    <mergeCell ref="K5:K6"/>
    <mergeCell ref="K8:K9"/>
    <mergeCell ref="I1:K1"/>
    <mergeCell ref="A18:B18"/>
    <mergeCell ref="A19:B19"/>
    <mergeCell ref="I19:J19"/>
    <mergeCell ref="A7:F7"/>
    <mergeCell ref="A8:A9"/>
    <mergeCell ref="B8:B9"/>
    <mergeCell ref="J2:K2"/>
    <mergeCell ref="C5:F5"/>
    <mergeCell ref="C8:C9"/>
  </mergeCells>
  <printOptions/>
  <pageMargins left="0.7874015748031497" right="0.7874015748031497" top="0.984251968503937" bottom="0.984251968503937" header="0.5118110236220472" footer="0.5118110236220472"/>
  <pageSetup firstPageNumber="41" useFirstPageNumber="1" horizontalDpi="600" verticalDpi="600" orientation="landscape" paperSize="9" scale="74" r:id="rId1"/>
  <headerFooter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view="pageLayout" zoomScaleSheetLayoutView="85" workbookViewId="0" topLeftCell="A1">
      <selection activeCell="C23" sqref="C23"/>
    </sheetView>
  </sheetViews>
  <sheetFormatPr defaultColWidth="9.140625" defaultRowHeight="12.75"/>
  <cols>
    <col min="2" max="2" width="28.140625" style="0" customWidth="1"/>
    <col min="3" max="3" width="13.28125" style="0" customWidth="1"/>
    <col min="4" max="4" width="16.421875" style="0" customWidth="1"/>
    <col min="5" max="5" width="14.140625" style="0" customWidth="1"/>
    <col min="6" max="6" width="14.7109375" style="0" customWidth="1"/>
    <col min="7" max="7" width="24.421875" style="0" customWidth="1"/>
    <col min="8" max="8" width="23.421875" style="0" customWidth="1"/>
    <col min="9" max="9" width="26.28125" style="0" customWidth="1"/>
  </cols>
  <sheetData>
    <row r="1" spans="7:9" ht="69.75" customHeight="1">
      <c r="G1" s="157" t="s">
        <v>173</v>
      </c>
      <c r="H1" s="158"/>
      <c r="I1" s="158"/>
    </row>
    <row r="3" spans="1:9" ht="43.5" customHeight="1">
      <c r="A3" s="123" t="s">
        <v>118</v>
      </c>
      <c r="B3" s="123"/>
      <c r="C3" s="123"/>
      <c r="D3" s="123"/>
      <c r="E3" s="123"/>
      <c r="F3" s="123"/>
      <c r="G3" s="123"/>
      <c r="H3" s="123"/>
      <c r="I3" s="123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31.5">
      <c r="A5" s="4" t="s">
        <v>0</v>
      </c>
      <c r="B5" s="4" t="s">
        <v>24</v>
      </c>
      <c r="C5" s="4" t="s">
        <v>2</v>
      </c>
      <c r="D5" s="4" t="s">
        <v>3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</row>
    <row r="6" spans="1:9" ht="44.25" customHeight="1">
      <c r="A6" s="154" t="s">
        <v>84</v>
      </c>
      <c r="B6" s="155"/>
      <c r="C6" s="155"/>
      <c r="D6" s="155"/>
      <c r="E6" s="155"/>
      <c r="F6" s="155"/>
      <c r="G6" s="155"/>
      <c r="H6" s="155"/>
      <c r="I6" s="156"/>
    </row>
    <row r="7" spans="1:9" ht="44.25" customHeight="1">
      <c r="A7" s="4">
        <v>1</v>
      </c>
      <c r="B7" s="56" t="s">
        <v>116</v>
      </c>
      <c r="C7" s="4" t="s">
        <v>115</v>
      </c>
      <c r="D7" s="4" t="s">
        <v>25</v>
      </c>
      <c r="E7" s="8">
        <v>57</v>
      </c>
      <c r="F7" s="8">
        <v>54</v>
      </c>
      <c r="G7" s="8">
        <v>56</v>
      </c>
      <c r="H7" s="8">
        <v>58</v>
      </c>
      <c r="I7" s="4">
        <v>60</v>
      </c>
    </row>
    <row r="8" spans="1:9" ht="47.25">
      <c r="A8" s="4">
        <v>2</v>
      </c>
      <c r="B8" s="56" t="s">
        <v>117</v>
      </c>
      <c r="C8" s="4" t="s">
        <v>115</v>
      </c>
      <c r="D8" s="4" t="s">
        <v>25</v>
      </c>
      <c r="E8" s="4">
        <v>46</v>
      </c>
      <c r="F8" s="4">
        <v>46</v>
      </c>
      <c r="G8" s="4">
        <v>47</v>
      </c>
      <c r="H8" s="4">
        <v>48</v>
      </c>
      <c r="I8" s="4">
        <v>49</v>
      </c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ht="15.75">
      <c r="I12" s="13"/>
    </row>
    <row r="13" ht="18.75" customHeight="1">
      <c r="I13" s="13"/>
    </row>
    <row r="14" spans="1:9" ht="15.75">
      <c r="A14" s="13"/>
      <c r="B14" s="13"/>
      <c r="C14" s="13"/>
      <c r="D14" s="13"/>
      <c r="E14" s="13"/>
      <c r="F14" s="13"/>
      <c r="G14" s="13"/>
      <c r="H14" s="13"/>
      <c r="I14" s="13"/>
    </row>
    <row r="17" spans="1:8" ht="18.75">
      <c r="A17" s="105" t="s">
        <v>158</v>
      </c>
      <c r="B17" s="105"/>
      <c r="C17" s="13"/>
      <c r="D17" s="13"/>
      <c r="E17" s="13"/>
      <c r="F17" s="13"/>
      <c r="G17" s="13"/>
      <c r="H17" s="13"/>
    </row>
    <row r="18" spans="1:8" ht="18.75">
      <c r="A18" s="159" t="s">
        <v>123</v>
      </c>
      <c r="B18" s="159"/>
      <c r="C18" s="159"/>
      <c r="D18" s="13"/>
      <c r="E18" s="13"/>
      <c r="F18" s="13"/>
      <c r="G18" s="13"/>
      <c r="H18" s="72" t="s">
        <v>150</v>
      </c>
    </row>
  </sheetData>
  <sheetProtection/>
  <mergeCells count="4">
    <mergeCell ref="G1:I1"/>
    <mergeCell ref="A18:C18"/>
    <mergeCell ref="A3:I3"/>
    <mergeCell ref="A6:I6"/>
  </mergeCells>
  <printOptions/>
  <pageMargins left="0.7874015748031497" right="0.5905511811023623" top="0.984251968503937" bottom="0.984251968503937" header="0.5118110236220472" footer="0.5118110236220472"/>
  <pageSetup firstPageNumber="47" useFirstPageNumber="1" horizontalDpi="600" verticalDpi="600" orientation="landscape" paperSize="9" scale="78" r:id="rId1"/>
  <headerFooter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7"/>
  <sheetViews>
    <sheetView tabSelected="1" view="pageLayout" zoomScaleSheetLayoutView="115" workbookViewId="0" topLeftCell="A1">
      <selection activeCell="D22" sqref="D22"/>
    </sheetView>
  </sheetViews>
  <sheetFormatPr defaultColWidth="9.140625" defaultRowHeight="12.75"/>
  <cols>
    <col min="1" max="1" width="29.28125" style="0" customWidth="1"/>
    <col min="2" max="2" width="15.8515625" style="0" customWidth="1"/>
    <col min="3" max="4" width="10.421875" style="0" customWidth="1"/>
    <col min="5" max="5" width="11.00390625" style="0" customWidth="1"/>
    <col min="6" max="6" width="11.140625" style="0" customWidth="1"/>
    <col min="7" max="7" width="11.421875" style="0" customWidth="1"/>
    <col min="8" max="8" width="11.7109375" style="0" customWidth="1"/>
    <col min="9" max="9" width="16.00390625" style="0" customWidth="1"/>
    <col min="10" max="10" width="17.28125" style="0" customWidth="1"/>
    <col min="11" max="11" width="37.8515625" style="0" customWidth="1"/>
  </cols>
  <sheetData>
    <row r="1" spans="10:11" ht="80.25" customHeight="1">
      <c r="J1" s="157" t="s">
        <v>174</v>
      </c>
      <c r="K1" s="157"/>
    </row>
    <row r="2" spans="1:11" ht="15.75">
      <c r="A2" s="16"/>
      <c r="B2" s="16"/>
      <c r="C2" s="16"/>
      <c r="D2" s="16"/>
      <c r="E2" s="16"/>
      <c r="F2" s="16"/>
      <c r="G2" s="16"/>
      <c r="H2" s="16"/>
      <c r="I2" s="16"/>
      <c r="J2" s="192"/>
      <c r="K2" s="192"/>
    </row>
    <row r="3" spans="1:11" ht="32.25" customHeight="1">
      <c r="A3" s="196" t="s">
        <v>175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ht="15.75">
      <c r="A5" s="124" t="s">
        <v>13</v>
      </c>
      <c r="B5" s="124" t="s">
        <v>14</v>
      </c>
      <c r="C5" s="124" t="s">
        <v>15</v>
      </c>
      <c r="D5" s="124"/>
      <c r="E5" s="124"/>
      <c r="F5" s="124"/>
      <c r="G5" s="124" t="s">
        <v>16</v>
      </c>
      <c r="H5" s="124"/>
      <c r="I5" s="124"/>
      <c r="J5" s="124"/>
      <c r="K5" s="124" t="s">
        <v>17</v>
      </c>
      <c r="L5" s="17"/>
      <c r="M5" s="17"/>
    </row>
    <row r="6" spans="1:11" ht="31.5">
      <c r="A6" s="124"/>
      <c r="B6" s="124"/>
      <c r="C6" s="4" t="s">
        <v>18</v>
      </c>
      <c r="D6" s="4" t="s">
        <v>19</v>
      </c>
      <c r="E6" s="4" t="s">
        <v>20</v>
      </c>
      <c r="F6" s="4" t="s">
        <v>21</v>
      </c>
      <c r="G6" s="4">
        <v>2014</v>
      </c>
      <c r="H6" s="4">
        <v>2015</v>
      </c>
      <c r="I6" s="4">
        <v>2016</v>
      </c>
      <c r="J6" s="4" t="s">
        <v>22</v>
      </c>
      <c r="K6" s="124"/>
    </row>
    <row r="7" spans="1:11" ht="46.5" customHeight="1">
      <c r="A7" s="194" t="s">
        <v>84</v>
      </c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94.5">
      <c r="A8" s="18" t="s">
        <v>85</v>
      </c>
      <c r="B8" s="4" t="s">
        <v>23</v>
      </c>
      <c r="C8" s="4">
        <v>241</v>
      </c>
      <c r="D8" s="87" t="s">
        <v>136</v>
      </c>
      <c r="E8" s="87" t="s">
        <v>147</v>
      </c>
      <c r="F8" s="4">
        <v>810</v>
      </c>
      <c r="G8" s="8">
        <v>8500</v>
      </c>
      <c r="H8" s="8">
        <v>12000</v>
      </c>
      <c r="I8" s="8">
        <f>H8*1.1</f>
        <v>13200.000000000002</v>
      </c>
      <c r="J8" s="8">
        <f>G8+H8+I8</f>
        <v>33700</v>
      </c>
      <c r="K8" s="4" t="s">
        <v>90</v>
      </c>
    </row>
    <row r="9" spans="1:11" ht="15.75">
      <c r="A9" s="80"/>
      <c r="B9" s="13"/>
      <c r="C9" s="13"/>
      <c r="D9" s="13"/>
      <c r="E9" s="13"/>
      <c r="F9" s="13"/>
      <c r="G9" s="74"/>
      <c r="H9" s="74"/>
      <c r="I9" s="74"/>
      <c r="J9" s="74"/>
      <c r="K9" s="13"/>
    </row>
    <row r="10" spans="1:11" ht="15.75">
      <c r="A10" s="80"/>
      <c r="B10" s="13"/>
      <c r="C10" s="13"/>
      <c r="D10" s="13"/>
      <c r="E10" s="13"/>
      <c r="F10" s="13"/>
      <c r="G10" s="74"/>
      <c r="H10" s="74"/>
      <c r="I10" s="74"/>
      <c r="J10" s="74"/>
      <c r="K10" s="13"/>
    </row>
    <row r="11" spans="1:11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0:11" ht="15.75">
      <c r="J13" s="19"/>
      <c r="K13" s="19"/>
    </row>
    <row r="14" spans="10:11" ht="15.75">
      <c r="J14" s="19"/>
      <c r="K14" s="19"/>
    </row>
    <row r="15" spans="1:11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>
      <c r="A17" s="79" t="s">
        <v>158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>
      <c r="A18" s="193" t="s">
        <v>123</v>
      </c>
      <c r="B18" s="193"/>
      <c r="C18" s="19"/>
      <c r="D18" s="19"/>
      <c r="E18" s="19"/>
      <c r="F18" s="19"/>
      <c r="G18" s="19"/>
      <c r="H18" s="19"/>
      <c r="I18" s="19" t="s">
        <v>150</v>
      </c>
      <c r="J18" s="19"/>
      <c r="K18" s="19"/>
    </row>
    <row r="19" spans="1:11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</sheetData>
  <sheetProtection/>
  <mergeCells count="10">
    <mergeCell ref="J1:K1"/>
    <mergeCell ref="A18:B18"/>
    <mergeCell ref="A7:K7"/>
    <mergeCell ref="B5:B6"/>
    <mergeCell ref="C5:F5"/>
    <mergeCell ref="G5:J5"/>
    <mergeCell ref="K5:K6"/>
    <mergeCell ref="A5:A6"/>
    <mergeCell ref="A3:K3"/>
    <mergeCell ref="J2:K2"/>
  </mergeCells>
  <printOptions/>
  <pageMargins left="0.7874015748031497" right="0.5905511811023623" top="0.984251968503937" bottom="0.984251968503937" header="0.5118110236220472" footer="0.5118110236220472"/>
  <pageSetup firstPageNumber="48" useFirstPageNumber="1" horizontalDpi="600" verticalDpi="600" orientation="landscape" paperSize="9" scale="73" r:id="rId1"/>
  <headerFooter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A6" sqref="A6"/>
    </sheetView>
  </sheetViews>
  <sheetFormatPr defaultColWidth="9.140625" defaultRowHeight="12.75"/>
  <sheetData>
    <row r="3" spans="1:3" ht="12.75">
      <c r="A3">
        <f>24.2+24.2+36.3+211.75+211.75+326.7+121+18.15+42.35</f>
        <v>1016.4</v>
      </c>
      <c r="B3">
        <v>537.4</v>
      </c>
      <c r="C3">
        <f>A3-B3</f>
        <v>479</v>
      </c>
    </row>
    <row r="5" ht="12.75">
      <c r="A5">
        <v>326.7</v>
      </c>
    </row>
    <row r="6" ht="12.75">
      <c r="A6">
        <f>C3-A5</f>
        <v>152.3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6">
      <selection activeCell="I28" sqref="I28:J28"/>
    </sheetView>
  </sheetViews>
  <sheetFormatPr defaultColWidth="9.140625" defaultRowHeight="12.75"/>
  <cols>
    <col min="1" max="1" width="9.00390625" style="1" customWidth="1"/>
    <col min="2" max="2" width="51.421875" style="1" customWidth="1"/>
    <col min="3" max="3" width="12.8515625" style="1" customWidth="1"/>
    <col min="4" max="4" width="16.00390625" style="1" customWidth="1"/>
    <col min="5" max="5" width="15.28125" style="1" customWidth="1"/>
    <col min="6" max="6" width="14.00390625" style="1" customWidth="1"/>
    <col min="7" max="12" width="14.7109375" style="1" bestFit="1" customWidth="1"/>
    <col min="13" max="14" width="14.421875" style="1" bestFit="1" customWidth="1"/>
    <col min="15" max="16384" width="9.140625" style="1" customWidth="1"/>
  </cols>
  <sheetData>
    <row r="1" spans="8:12" ht="79.5" customHeight="1">
      <c r="H1" s="2"/>
      <c r="I1" s="2"/>
      <c r="J1" s="121" t="s">
        <v>163</v>
      </c>
      <c r="K1" s="121"/>
      <c r="L1" s="121"/>
    </row>
    <row r="2" spans="9:12" ht="15.75">
      <c r="I2" s="3"/>
      <c r="J2" s="3"/>
      <c r="K2" s="3"/>
      <c r="L2" s="3"/>
    </row>
    <row r="3" spans="1:12" ht="15.75">
      <c r="A3" s="123" t="s">
        <v>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5" spans="1:12" ht="15.75">
      <c r="A5" s="118" t="s">
        <v>0</v>
      </c>
      <c r="B5" s="118" t="s">
        <v>1</v>
      </c>
      <c r="C5" s="118" t="s">
        <v>2</v>
      </c>
      <c r="D5" s="118">
        <v>2012</v>
      </c>
      <c r="E5" s="118">
        <v>2013</v>
      </c>
      <c r="F5" s="118">
        <v>2014</v>
      </c>
      <c r="G5" s="124" t="s">
        <v>65</v>
      </c>
      <c r="H5" s="124"/>
      <c r="I5" s="124" t="s">
        <v>66</v>
      </c>
      <c r="J5" s="124"/>
      <c r="K5" s="124"/>
      <c r="L5" s="124"/>
    </row>
    <row r="6" spans="1:12" ht="15.75">
      <c r="A6" s="119"/>
      <c r="B6" s="119"/>
      <c r="C6" s="119"/>
      <c r="D6" s="119"/>
      <c r="E6" s="119"/>
      <c r="F6" s="119"/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</row>
    <row r="7" spans="1:12" ht="15.75">
      <c r="A7" s="114" t="s">
        <v>94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31.5">
      <c r="A8" s="4" t="s">
        <v>4</v>
      </c>
      <c r="B8" s="5" t="s">
        <v>114</v>
      </c>
      <c r="C8" s="4" t="s">
        <v>5</v>
      </c>
      <c r="D8" s="6">
        <f>'1.1.'!E8</f>
        <v>2</v>
      </c>
      <c r="E8" s="6">
        <f>'1.1.'!F8</f>
        <v>4</v>
      </c>
      <c r="F8" s="6">
        <f>'1.1.'!G8</f>
        <v>6</v>
      </c>
      <c r="G8" s="6">
        <f>'1.1.'!H8</f>
        <v>8</v>
      </c>
      <c r="H8" s="6">
        <f>'1.1.'!I8</f>
        <v>10</v>
      </c>
      <c r="I8" s="6">
        <v>12</v>
      </c>
      <c r="J8" s="6">
        <v>14</v>
      </c>
      <c r="K8" s="6">
        <v>16</v>
      </c>
      <c r="L8" s="6">
        <v>18</v>
      </c>
    </row>
    <row r="9" spans="1:12" ht="31.5">
      <c r="A9" s="4" t="s">
        <v>6</v>
      </c>
      <c r="B9" s="5" t="s">
        <v>129</v>
      </c>
      <c r="C9" s="4" t="s">
        <v>7</v>
      </c>
      <c r="D9" s="6">
        <f>'1.1.'!E9</f>
        <v>1213</v>
      </c>
      <c r="E9" s="6">
        <f>'1.1.'!F9</f>
        <v>1254</v>
      </c>
      <c r="F9" s="6">
        <f>'1.1.'!G9</f>
        <v>1291.6200000000001</v>
      </c>
      <c r="G9" s="6">
        <f>'1.1.'!H9</f>
        <v>1330.3686000000002</v>
      </c>
      <c r="H9" s="6">
        <f>'1.1.'!I9</f>
        <v>1370.2796580000004</v>
      </c>
      <c r="I9" s="6">
        <f>H9*1.03</f>
        <v>1411.3880477400005</v>
      </c>
      <c r="J9" s="6">
        <f>I9*1.03</f>
        <v>1453.7296891722006</v>
      </c>
      <c r="K9" s="6">
        <f>J9*1.03</f>
        <v>1497.3415798473666</v>
      </c>
      <c r="L9" s="6">
        <f>K9*1.03</f>
        <v>1542.2618272427876</v>
      </c>
    </row>
    <row r="10" spans="1:12" ht="15.75">
      <c r="A10" s="114" t="s">
        <v>109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ht="31.5">
      <c r="A11" s="4" t="s">
        <v>67</v>
      </c>
      <c r="B11" s="5" t="str">
        <f>'[1]п-п 4.1.'!B15</f>
        <v>Производство скота и птицы на убой (в живом весе)</v>
      </c>
      <c r="C11" s="4" t="s">
        <v>9</v>
      </c>
      <c r="D11" s="4">
        <f>'2.1.'!E8</f>
        <v>393.17</v>
      </c>
      <c r="E11" s="12">
        <f>'2.1.'!F8</f>
        <v>397.1017</v>
      </c>
      <c r="F11" s="12">
        <f>'2.1.'!G8</f>
        <v>401.072717</v>
      </c>
      <c r="G11" s="12">
        <f>'2.1.'!H8</f>
        <v>405.08344417</v>
      </c>
      <c r="H11" s="12">
        <f>'2.1.'!I8</f>
        <v>409.1342786117</v>
      </c>
      <c r="I11" s="6">
        <f>H11*1.01</f>
        <v>413.225621397817</v>
      </c>
      <c r="J11" s="6">
        <f>I11*1.01</f>
        <v>417.3578776117952</v>
      </c>
      <c r="K11" s="6">
        <f>J11*1.01</f>
        <v>421.5314563879131</v>
      </c>
      <c r="L11" s="6">
        <f>K11*1.01</f>
        <v>425.74677095179226</v>
      </c>
    </row>
    <row r="12" spans="1:12" ht="15.75">
      <c r="A12" s="4" t="s">
        <v>68</v>
      </c>
      <c r="B12" s="5" t="str">
        <f>'[1]п-п 4.1.'!B16</f>
        <v>Производство молока</v>
      </c>
      <c r="C12" s="4" t="s">
        <v>9</v>
      </c>
      <c r="D12" s="4">
        <f>'[1]п-п 4.1.'!E16</f>
        <v>1874</v>
      </c>
      <c r="E12" s="4">
        <f>'[1]п-п 4.1.'!F16</f>
        <v>1875.87</v>
      </c>
      <c r="F12" s="4">
        <f>'[1]п-п 4.1.'!G16</f>
        <v>1877.74</v>
      </c>
      <c r="G12" s="4">
        <f>'[1]п-п 4.1.'!H16</f>
        <v>1883.36</v>
      </c>
      <c r="H12" s="4">
        <f>'[1]п-п 4.1.'!I16</f>
        <v>1887.12</v>
      </c>
      <c r="I12" s="6">
        <f aca="true" t="shared" si="0" ref="I12:L13">H12*1.01</f>
        <v>1905.9912</v>
      </c>
      <c r="J12" s="6">
        <f t="shared" si="0"/>
        <v>1925.0511119999999</v>
      </c>
      <c r="K12" s="6">
        <f t="shared" si="0"/>
        <v>1944.30162312</v>
      </c>
      <c r="L12" s="6">
        <f t="shared" si="0"/>
        <v>1963.7446393512</v>
      </c>
    </row>
    <row r="13" spans="1:12" ht="15.75">
      <c r="A13" s="4" t="s">
        <v>69</v>
      </c>
      <c r="B13" s="5" t="str">
        <f>'[1]п-п 4.1.'!B17</f>
        <v>Производство яиц</v>
      </c>
      <c r="C13" s="4" t="s">
        <v>32</v>
      </c>
      <c r="D13" s="4">
        <f>'[1]п-п 4.1.'!E17</f>
        <v>1506</v>
      </c>
      <c r="E13" s="4">
        <f>'[1]п-п 4.1.'!F17</f>
        <v>1507.5</v>
      </c>
      <c r="F13" s="4">
        <f>'[1]п-п 4.1.'!G17</f>
        <v>1510.5</v>
      </c>
      <c r="G13" s="4">
        <f>'[1]п-п 4.1.'!H17</f>
        <v>1512.01</v>
      </c>
      <c r="H13" s="4">
        <f>'[1]п-п 4.1.'!I17</f>
        <v>1515.03</v>
      </c>
      <c r="I13" s="8">
        <f t="shared" si="0"/>
        <v>1530.1803</v>
      </c>
      <c r="J13" s="8">
        <f t="shared" si="0"/>
        <v>1545.482103</v>
      </c>
      <c r="K13" s="8">
        <f t="shared" si="0"/>
        <v>1560.93692403</v>
      </c>
      <c r="L13" s="8">
        <f t="shared" si="0"/>
        <v>1576.5462932703</v>
      </c>
    </row>
    <row r="14" spans="1:12" ht="18" customHeight="1">
      <c r="A14" s="114" t="s">
        <v>88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47.25">
      <c r="A15" s="4" t="s">
        <v>11</v>
      </c>
      <c r="B15" s="5" t="str">
        <f>'[1]п-п 2.1.'!B11</f>
        <v>Выполнение запланированных показателей (объем, в соответствии с утвержденным ассортиментом)</v>
      </c>
      <c r="C15" s="5" t="str">
        <f>'[1]п-п 2.1.'!C11</f>
        <v>тн.</v>
      </c>
      <c r="D15" s="8">
        <f>'3.1.'!E7</f>
        <v>126.67</v>
      </c>
      <c r="E15" s="8">
        <f>'3.1.'!F7</f>
        <v>55.12</v>
      </c>
      <c r="F15" s="8">
        <f>'3.1.'!G7</f>
        <v>50.55</v>
      </c>
      <c r="G15" s="8">
        <f>'3.1.'!H7</f>
        <v>117.7</v>
      </c>
      <c r="H15" s="8">
        <f>'3.1.'!I7</f>
        <v>119.51</v>
      </c>
      <c r="I15" s="12">
        <f>H15*1.1</f>
        <v>131.461</v>
      </c>
      <c r="J15" s="12">
        <f>I15*1.1</f>
        <v>144.60710000000003</v>
      </c>
      <c r="K15" s="12">
        <f>J15*1.1</f>
        <v>159.06781000000004</v>
      </c>
      <c r="L15" s="12">
        <f>K15*1.1</f>
        <v>174.97459100000006</v>
      </c>
    </row>
    <row r="16" spans="1:12" ht="30.75" customHeight="1">
      <c r="A16" s="114" t="s">
        <v>131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30.75" customHeight="1">
      <c r="A17" s="4" t="s">
        <v>122</v>
      </c>
      <c r="B17" s="5" t="str">
        <f>'4.1.'!B7</f>
        <v>средняя нормативная себестоимость 1 кг. хлеба</v>
      </c>
      <c r="C17" s="4" t="str">
        <f>'4.1.'!C7</f>
        <v>руб.</v>
      </c>
      <c r="D17" s="8">
        <f>'4.1.'!E7</f>
        <v>57</v>
      </c>
      <c r="E17" s="8">
        <f>'4.1.'!F7</f>
        <v>54</v>
      </c>
      <c r="F17" s="8">
        <f>'4.1.'!G7</f>
        <v>56</v>
      </c>
      <c r="G17" s="8">
        <f>'4.1.'!H7</f>
        <v>58</v>
      </c>
      <c r="H17" s="8">
        <f>'4.1.'!I7</f>
        <v>60</v>
      </c>
      <c r="I17" s="4">
        <v>62</v>
      </c>
      <c r="J17" s="4">
        <v>64</v>
      </c>
      <c r="K17" s="4">
        <v>66</v>
      </c>
      <c r="L17" s="4">
        <v>68</v>
      </c>
    </row>
    <row r="18" spans="1:12" ht="31.5">
      <c r="A18" s="4" t="s">
        <v>12</v>
      </c>
      <c r="B18" s="10" t="str">
        <f>'4.1.'!B8</f>
        <v>средняя предельная оптово-отпусканая цена 1 кг. хлеба</v>
      </c>
      <c r="C18" s="4" t="str">
        <f>'4.1.'!C8</f>
        <v>руб.</v>
      </c>
      <c r="D18" s="8">
        <f>'4.1.'!E8</f>
        <v>46</v>
      </c>
      <c r="E18" s="8">
        <f>'4.1.'!F8</f>
        <v>46</v>
      </c>
      <c r="F18" s="8">
        <f>'4.1.'!G8</f>
        <v>47</v>
      </c>
      <c r="G18" s="8">
        <f>'4.1.'!H8</f>
        <v>48</v>
      </c>
      <c r="H18" s="8">
        <f>'4.1.'!I8</f>
        <v>49</v>
      </c>
      <c r="I18" s="8">
        <v>50</v>
      </c>
      <c r="J18" s="8">
        <v>51</v>
      </c>
      <c r="K18" s="8">
        <v>52</v>
      </c>
      <c r="L18" s="8">
        <v>53</v>
      </c>
    </row>
    <row r="27" spans="1:11" ht="18.75">
      <c r="A27" s="112" t="s">
        <v>177</v>
      </c>
      <c r="B27" s="112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8.75">
      <c r="A28" s="112" t="s">
        <v>123</v>
      </c>
      <c r="B28" s="112"/>
      <c r="C28" s="71"/>
      <c r="D28" s="71"/>
      <c r="E28" s="71"/>
      <c r="F28" s="71"/>
      <c r="G28" s="71"/>
      <c r="H28" s="71"/>
      <c r="I28" s="122" t="s">
        <v>178</v>
      </c>
      <c r="J28" s="122"/>
      <c r="K28" s="71"/>
    </row>
    <row r="29" spans="1:10" ht="18.75">
      <c r="A29" s="71"/>
      <c r="B29" s="71"/>
      <c r="C29" s="71"/>
      <c r="D29" s="71"/>
      <c r="E29" s="71"/>
      <c r="F29" s="71"/>
      <c r="G29" s="71"/>
      <c r="H29" s="71"/>
      <c r="I29" s="71"/>
      <c r="J29" s="71"/>
    </row>
  </sheetData>
  <sheetProtection/>
  <mergeCells count="17">
    <mergeCell ref="A3:L3"/>
    <mergeCell ref="J1:L1"/>
    <mergeCell ref="E5:E6"/>
    <mergeCell ref="F5:F6"/>
    <mergeCell ref="G5:H5"/>
    <mergeCell ref="I5:L5"/>
    <mergeCell ref="A5:A6"/>
    <mergeCell ref="B5:B6"/>
    <mergeCell ref="C5:C6"/>
    <mergeCell ref="D5:D6"/>
    <mergeCell ref="A27:B27"/>
    <mergeCell ref="A28:B28"/>
    <mergeCell ref="I28:J28"/>
    <mergeCell ref="A7:L7"/>
    <mergeCell ref="A14:L14"/>
    <mergeCell ref="A16:L16"/>
    <mergeCell ref="A10:L10"/>
  </mergeCells>
  <printOptions/>
  <pageMargins left="0.7874015748031497" right="0.5905511811023623" top="0.984251968503937" bottom="0.984251968503937" header="0.5118110236220472" footer="0.5118110236220472"/>
  <pageSetup firstPageNumber="9" useFirstPageNumber="1" horizontalDpi="600" verticalDpi="600" orientation="landscape" paperSize="9" scale="60" r:id="rId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82"/>
  <sheetViews>
    <sheetView view="pageBreakPreview" zoomScale="60" workbookViewId="0" topLeftCell="A37">
      <selection activeCell="B39" sqref="B39:B41"/>
    </sheetView>
  </sheetViews>
  <sheetFormatPr defaultColWidth="9.140625" defaultRowHeight="12.75"/>
  <cols>
    <col min="1" max="1" width="29.140625" style="16" customWidth="1"/>
    <col min="2" max="2" width="33.8515625" style="16" customWidth="1"/>
    <col min="3" max="3" width="35.8515625" style="16" customWidth="1"/>
    <col min="4" max="5" width="9.140625" style="16" customWidth="1"/>
    <col min="6" max="6" width="12.00390625" style="16" customWidth="1"/>
    <col min="7" max="7" width="9.140625" style="16" customWidth="1"/>
    <col min="8" max="8" width="12.57421875" style="16" bestFit="1" customWidth="1"/>
    <col min="9" max="9" width="14.140625" style="16" customWidth="1"/>
    <col min="10" max="10" width="12.57421875" style="16" bestFit="1" customWidth="1"/>
    <col min="11" max="11" width="14.00390625" style="16" bestFit="1" customWidth="1"/>
    <col min="12" max="12" width="11.8515625" style="16" bestFit="1" customWidth="1"/>
    <col min="13" max="13" width="9.140625" style="16" customWidth="1"/>
    <col min="14" max="14" width="10.140625" style="16" bestFit="1" customWidth="1"/>
    <col min="15" max="16384" width="9.140625" style="16" customWidth="1"/>
  </cols>
  <sheetData>
    <row r="1" spans="7:11" ht="69" customHeight="1">
      <c r="G1" s="2"/>
      <c r="H1" s="121" t="s">
        <v>157</v>
      </c>
      <c r="I1" s="121"/>
      <c r="J1" s="121"/>
      <c r="K1" s="121"/>
    </row>
    <row r="3" spans="1:11" ht="43.5" customHeight="1">
      <c r="A3" s="152" t="s">
        <v>156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3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118" t="s">
        <v>52</v>
      </c>
      <c r="B5" s="118" t="s">
        <v>53</v>
      </c>
      <c r="C5" s="118" t="s">
        <v>14</v>
      </c>
      <c r="D5" s="124" t="s">
        <v>15</v>
      </c>
      <c r="E5" s="124"/>
      <c r="F5" s="124"/>
      <c r="G5" s="124"/>
      <c r="H5" s="124" t="s">
        <v>16</v>
      </c>
      <c r="I5" s="124"/>
      <c r="J5" s="124"/>
      <c r="K5" s="12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>
      <c r="A6" s="119"/>
      <c r="B6" s="119"/>
      <c r="C6" s="119"/>
      <c r="D6" s="4" t="s">
        <v>18</v>
      </c>
      <c r="E6" s="4" t="s">
        <v>19</v>
      </c>
      <c r="F6" s="4" t="s">
        <v>20</v>
      </c>
      <c r="G6" s="4" t="s">
        <v>21</v>
      </c>
      <c r="H6" s="4">
        <v>2014</v>
      </c>
      <c r="I6" s="4">
        <v>2015</v>
      </c>
      <c r="J6" s="4">
        <v>2016</v>
      </c>
      <c r="K6" s="4" t="s">
        <v>54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47.25" customHeight="1">
      <c r="A7" s="144" t="s">
        <v>41</v>
      </c>
      <c r="B7" s="147" t="s">
        <v>176</v>
      </c>
      <c r="C7" s="93" t="s">
        <v>55</v>
      </c>
      <c r="D7" s="84" t="s">
        <v>56</v>
      </c>
      <c r="E7" s="84" t="s">
        <v>56</v>
      </c>
      <c r="F7" s="84" t="s">
        <v>56</v>
      </c>
      <c r="G7" s="84" t="s">
        <v>56</v>
      </c>
      <c r="H7" s="109">
        <f>H11+H32+H39+H24</f>
        <v>25240.201</v>
      </c>
      <c r="I7" s="109">
        <f>I11+I32+I39+I24</f>
        <v>29075.823</v>
      </c>
      <c r="J7" s="109">
        <f>J11+J32+J39+J24</f>
        <v>31977.683000000005</v>
      </c>
      <c r="K7" s="109">
        <f>K11+K32+K39+K24</f>
        <v>86293.70700000001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>
      <c r="A8" s="145"/>
      <c r="B8" s="148"/>
      <c r="C8" s="85" t="s">
        <v>57</v>
      </c>
      <c r="D8" s="85" t="s">
        <v>56</v>
      </c>
      <c r="E8" s="85" t="s">
        <v>56</v>
      </c>
      <c r="F8" s="85" t="s">
        <v>56</v>
      </c>
      <c r="G8" s="85" t="s">
        <v>56</v>
      </c>
      <c r="H8" s="110" t="s">
        <v>56</v>
      </c>
      <c r="I8" s="110" t="s">
        <v>56</v>
      </c>
      <c r="J8" s="110" t="s">
        <v>56</v>
      </c>
      <c r="K8" s="110" t="s">
        <v>56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1.5">
      <c r="A9" s="145"/>
      <c r="B9" s="148"/>
      <c r="C9" s="86" t="s">
        <v>23</v>
      </c>
      <c r="D9" s="85">
        <v>241</v>
      </c>
      <c r="E9" s="85" t="s">
        <v>56</v>
      </c>
      <c r="F9" s="85" t="s">
        <v>56</v>
      </c>
      <c r="G9" s="85" t="s">
        <v>56</v>
      </c>
      <c r="H9" s="110">
        <f>H13+H34+H41+H26</f>
        <v>25185.751</v>
      </c>
      <c r="I9" s="110">
        <f>I13+I34+I41+I26</f>
        <v>29018.65</v>
      </c>
      <c r="J9" s="110">
        <f>J13+J34+J41+J26</f>
        <v>31920.510000000002</v>
      </c>
      <c r="K9" s="110">
        <f>K13+K34+K41+K26</f>
        <v>86124.91100000001</v>
      </c>
      <c r="L9" s="1"/>
      <c r="M9" s="1"/>
      <c r="N9" s="6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78.75">
      <c r="A10" s="146"/>
      <c r="B10" s="149"/>
      <c r="C10" s="86" t="s">
        <v>58</v>
      </c>
      <c r="D10" s="85">
        <v>248</v>
      </c>
      <c r="E10" s="85" t="s">
        <v>56</v>
      </c>
      <c r="F10" s="85" t="s">
        <v>56</v>
      </c>
      <c r="G10" s="85" t="s">
        <v>56</v>
      </c>
      <c r="H10" s="110">
        <f>H14</f>
        <v>54.45</v>
      </c>
      <c r="I10" s="110">
        <f>I14</f>
        <v>57.173</v>
      </c>
      <c r="J10" s="110">
        <f>J14</f>
        <v>57.173</v>
      </c>
      <c r="K10" s="110">
        <f>K14</f>
        <v>168.796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1.5">
      <c r="A11" s="150" t="s">
        <v>42</v>
      </c>
      <c r="B11" s="151" t="s">
        <v>126</v>
      </c>
      <c r="C11" s="82" t="s">
        <v>55</v>
      </c>
      <c r="D11" s="83" t="s">
        <v>56</v>
      </c>
      <c r="E11" s="83" t="s">
        <v>56</v>
      </c>
      <c r="F11" s="83" t="s">
        <v>56</v>
      </c>
      <c r="G11" s="83" t="s">
        <v>56</v>
      </c>
      <c r="H11" s="100">
        <f>H13+H14</f>
        <v>591.85</v>
      </c>
      <c r="I11" s="100">
        <f>I13+I14</f>
        <v>1308.3129999999999</v>
      </c>
      <c r="J11" s="100">
        <f>J13+J14</f>
        <v>1433.423</v>
      </c>
      <c r="K11" s="100">
        <f>K13+K14</f>
        <v>3333.586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150"/>
      <c r="B12" s="151"/>
      <c r="C12" s="82" t="s">
        <v>57</v>
      </c>
      <c r="D12" s="83" t="s">
        <v>56</v>
      </c>
      <c r="E12" s="83" t="s">
        <v>56</v>
      </c>
      <c r="F12" s="83" t="s">
        <v>56</v>
      </c>
      <c r="G12" s="83" t="s">
        <v>56</v>
      </c>
      <c r="H12" s="111" t="s">
        <v>56</v>
      </c>
      <c r="I12" s="111" t="s">
        <v>56</v>
      </c>
      <c r="J12" s="111" t="s">
        <v>56</v>
      </c>
      <c r="K12" s="111" t="s">
        <v>56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150"/>
      <c r="B13" s="151"/>
      <c r="C13" s="82" t="s">
        <v>23</v>
      </c>
      <c r="D13" s="81">
        <v>241</v>
      </c>
      <c r="E13" s="81" t="s">
        <v>56</v>
      </c>
      <c r="F13" s="81" t="s">
        <v>56</v>
      </c>
      <c r="G13" s="81" t="s">
        <v>56</v>
      </c>
      <c r="H13" s="111">
        <f>H18+H19</f>
        <v>537.4</v>
      </c>
      <c r="I13" s="111">
        <f>I18+I19</f>
        <v>1251.1399999999999</v>
      </c>
      <c r="J13" s="111">
        <f>J18+J19</f>
        <v>1376.25</v>
      </c>
      <c r="K13" s="111">
        <f>K18+K19</f>
        <v>3164.79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78.75">
      <c r="A14" s="150"/>
      <c r="B14" s="151"/>
      <c r="C14" s="82" t="s">
        <v>58</v>
      </c>
      <c r="D14" s="81">
        <v>248</v>
      </c>
      <c r="E14" s="81" t="s">
        <v>56</v>
      </c>
      <c r="F14" s="81" t="s">
        <v>56</v>
      </c>
      <c r="G14" s="81" t="s">
        <v>56</v>
      </c>
      <c r="H14" s="111">
        <f>H23</f>
        <v>54.45</v>
      </c>
      <c r="I14" s="111">
        <f>I23</f>
        <v>57.173</v>
      </c>
      <c r="J14" s="111">
        <f>J23</f>
        <v>57.173</v>
      </c>
      <c r="K14" s="111">
        <f>K23</f>
        <v>168.796</v>
      </c>
      <c r="L14" s="1"/>
      <c r="M14" s="1"/>
      <c r="N14" s="1"/>
      <c r="O14" s="1" t="s">
        <v>151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47.25">
      <c r="A15" s="33" t="s">
        <v>59</v>
      </c>
      <c r="B15" s="33" t="s">
        <v>43</v>
      </c>
      <c r="C15" s="5"/>
      <c r="D15" s="4" t="s">
        <v>56</v>
      </c>
      <c r="E15" s="4" t="s">
        <v>56</v>
      </c>
      <c r="F15" s="4" t="s">
        <v>56</v>
      </c>
      <c r="G15" s="4" t="s">
        <v>56</v>
      </c>
      <c r="H15" s="103">
        <f>H16</f>
        <v>537.4</v>
      </c>
      <c r="I15" s="103">
        <f>I16</f>
        <v>1251.1399999999999</v>
      </c>
      <c r="J15" s="103">
        <f>J16</f>
        <v>1376.25</v>
      </c>
      <c r="K15" s="103">
        <f>K16</f>
        <v>3164.79</v>
      </c>
      <c r="L15" s="1">
        <f>1191.85-54.45</f>
        <v>1137.3999999999999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 customHeight="1">
      <c r="A16" s="118" t="s">
        <v>44</v>
      </c>
      <c r="B16" s="125" t="s">
        <v>96</v>
      </c>
      <c r="C16" s="5" t="s">
        <v>60</v>
      </c>
      <c r="D16" s="4" t="s">
        <v>56</v>
      </c>
      <c r="E16" s="4" t="s">
        <v>56</v>
      </c>
      <c r="F16" s="4" t="s">
        <v>56</v>
      </c>
      <c r="G16" s="4" t="s">
        <v>56</v>
      </c>
      <c r="H16" s="102">
        <f>H18+H19</f>
        <v>537.4</v>
      </c>
      <c r="I16" s="102">
        <f>I18+I19</f>
        <v>1251.1399999999999</v>
      </c>
      <c r="J16" s="102">
        <f>J18+J19</f>
        <v>1376.25</v>
      </c>
      <c r="K16" s="102">
        <f>K18+K19</f>
        <v>3164.79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120"/>
      <c r="B17" s="140"/>
      <c r="C17" s="5" t="s">
        <v>57</v>
      </c>
      <c r="D17" s="4" t="s">
        <v>56</v>
      </c>
      <c r="E17" s="4" t="s">
        <v>56</v>
      </c>
      <c r="F17" s="4" t="s">
        <v>56</v>
      </c>
      <c r="G17" s="4" t="s">
        <v>56</v>
      </c>
      <c r="H17" s="102" t="s">
        <v>56</v>
      </c>
      <c r="I17" s="102" t="s">
        <v>56</v>
      </c>
      <c r="J17" s="102" t="s">
        <v>56</v>
      </c>
      <c r="K17" s="102" t="s">
        <v>56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>
      <c r="A18" s="120"/>
      <c r="B18" s="140"/>
      <c r="C18" s="125" t="s">
        <v>23</v>
      </c>
      <c r="D18" s="118">
        <v>241</v>
      </c>
      <c r="E18" s="127" t="s">
        <v>136</v>
      </c>
      <c r="F18" s="127" t="s">
        <v>137</v>
      </c>
      <c r="G18" s="87" t="s">
        <v>138</v>
      </c>
      <c r="H18" s="102">
        <v>121</v>
      </c>
      <c r="I18" s="102">
        <v>133.1</v>
      </c>
      <c r="J18" s="102">
        <v>146.41</v>
      </c>
      <c r="K18" s="102">
        <f>H18+I18+J18</f>
        <v>400.51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119"/>
      <c r="B19" s="126"/>
      <c r="C19" s="126"/>
      <c r="D19" s="119"/>
      <c r="E19" s="128"/>
      <c r="F19" s="128"/>
      <c r="G19" s="87" t="s">
        <v>139</v>
      </c>
      <c r="H19" s="102">
        <f>'1.2.'!H11</f>
        <v>416.4</v>
      </c>
      <c r="I19" s="102">
        <f>'1.2.'!I11</f>
        <v>1118.04</v>
      </c>
      <c r="J19" s="102">
        <f>'1.2.'!J11</f>
        <v>1229.84</v>
      </c>
      <c r="K19" s="102">
        <f>'1.2.'!K11</f>
        <v>2764.2799999999997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47.25">
      <c r="A20" s="34" t="s">
        <v>61</v>
      </c>
      <c r="B20" s="34" t="s">
        <v>46</v>
      </c>
      <c r="C20" s="5"/>
      <c r="D20" s="4" t="s">
        <v>56</v>
      </c>
      <c r="E20" s="4" t="s">
        <v>56</v>
      </c>
      <c r="F20" s="4" t="s">
        <v>56</v>
      </c>
      <c r="G20" s="4" t="s">
        <v>56</v>
      </c>
      <c r="H20" s="103">
        <f>H21</f>
        <v>54.45</v>
      </c>
      <c r="I20" s="103">
        <f>I21</f>
        <v>57.173</v>
      </c>
      <c r="J20" s="103">
        <f>J21</f>
        <v>57.173</v>
      </c>
      <c r="K20" s="103">
        <f>K21</f>
        <v>168.796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 customHeight="1">
      <c r="A21" s="118" t="s">
        <v>44</v>
      </c>
      <c r="B21" s="125" t="s">
        <v>35</v>
      </c>
      <c r="C21" s="5" t="s">
        <v>60</v>
      </c>
      <c r="D21" s="4" t="s">
        <v>56</v>
      </c>
      <c r="E21" s="4" t="s">
        <v>56</v>
      </c>
      <c r="F21" s="4" t="s">
        <v>56</v>
      </c>
      <c r="G21" s="4" t="s">
        <v>56</v>
      </c>
      <c r="H21" s="102">
        <f>H23</f>
        <v>54.45</v>
      </c>
      <c r="I21" s="102">
        <f>I23</f>
        <v>57.173</v>
      </c>
      <c r="J21" s="102">
        <f>J23</f>
        <v>57.173</v>
      </c>
      <c r="K21" s="102">
        <f>H21+I21+J21</f>
        <v>168.796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20"/>
      <c r="B22" s="140"/>
      <c r="C22" s="5" t="s">
        <v>57</v>
      </c>
      <c r="D22" s="4" t="s">
        <v>56</v>
      </c>
      <c r="E22" s="4" t="s">
        <v>56</v>
      </c>
      <c r="F22" s="4" t="s">
        <v>56</v>
      </c>
      <c r="G22" s="4" t="s">
        <v>56</v>
      </c>
      <c r="H22" s="102" t="s">
        <v>56</v>
      </c>
      <c r="I22" s="102" t="s">
        <v>56</v>
      </c>
      <c r="J22" s="102" t="s">
        <v>56</v>
      </c>
      <c r="K22" s="102" t="s">
        <v>56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78.75">
      <c r="A23" s="119"/>
      <c r="B23" s="126"/>
      <c r="C23" s="5" t="s">
        <v>58</v>
      </c>
      <c r="D23" s="4">
        <v>248</v>
      </c>
      <c r="E23" s="87" t="s">
        <v>136</v>
      </c>
      <c r="F23" s="87" t="s">
        <v>140</v>
      </c>
      <c r="G23" s="87" t="s">
        <v>138</v>
      </c>
      <c r="H23" s="102">
        <f>'1.2.'!H17</f>
        <v>54.45</v>
      </c>
      <c r="I23" s="102">
        <f>'1.2.'!I17</f>
        <v>57.173</v>
      </c>
      <c r="J23" s="102">
        <f>'1.2.'!J17</f>
        <v>57.173</v>
      </c>
      <c r="K23" s="102">
        <f>H23+I23+J23</f>
        <v>168.796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129" t="s">
        <v>47</v>
      </c>
      <c r="B24" s="141" t="s">
        <v>89</v>
      </c>
      <c r="C24" s="81" t="s">
        <v>55</v>
      </c>
      <c r="D24" s="83" t="s">
        <v>56</v>
      </c>
      <c r="E24" s="83" t="s">
        <v>56</v>
      </c>
      <c r="F24" s="83" t="s">
        <v>56</v>
      </c>
      <c r="G24" s="83" t="s">
        <v>56</v>
      </c>
      <c r="H24" s="100">
        <f>H26</f>
        <v>11093.8</v>
      </c>
      <c r="I24" s="100">
        <f>I26</f>
        <v>1643.18</v>
      </c>
      <c r="J24" s="100">
        <f>J26</f>
        <v>1807.5</v>
      </c>
      <c r="K24" s="100">
        <f>K26</f>
        <v>14544.48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30"/>
      <c r="B25" s="142"/>
      <c r="C25" s="82" t="s">
        <v>57</v>
      </c>
      <c r="D25" s="81" t="s">
        <v>56</v>
      </c>
      <c r="E25" s="81" t="s">
        <v>56</v>
      </c>
      <c r="F25" s="81" t="s">
        <v>56</v>
      </c>
      <c r="G25" s="81" t="s">
        <v>56</v>
      </c>
      <c r="H25" s="111" t="s">
        <v>56</v>
      </c>
      <c r="I25" s="111" t="s">
        <v>56</v>
      </c>
      <c r="J25" s="111" t="s">
        <v>56</v>
      </c>
      <c r="K25" s="111" t="s">
        <v>56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131"/>
      <c r="B26" s="143"/>
      <c r="C26" s="82" t="s">
        <v>23</v>
      </c>
      <c r="D26" s="81">
        <v>241</v>
      </c>
      <c r="E26" s="81" t="s">
        <v>56</v>
      </c>
      <c r="F26" s="81" t="s">
        <v>56</v>
      </c>
      <c r="G26" s="81" t="s">
        <v>56</v>
      </c>
      <c r="H26" s="111">
        <f>SUM(H28:H31)</f>
        <v>11093.8</v>
      </c>
      <c r="I26" s="111">
        <f>SUM(I28:I31)</f>
        <v>1643.18</v>
      </c>
      <c r="J26" s="111">
        <f>SUM(J28:J31)</f>
        <v>1807.5</v>
      </c>
      <c r="K26" s="111">
        <f>SUM(K28:K31)</f>
        <v>14544.48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36" t="s">
        <v>59</v>
      </c>
      <c r="B27" s="106" t="s">
        <v>70</v>
      </c>
      <c r="C27" s="23"/>
      <c r="D27" s="4" t="s">
        <v>56</v>
      </c>
      <c r="E27" s="4" t="s">
        <v>56</v>
      </c>
      <c r="F27" s="4" t="s">
        <v>56</v>
      </c>
      <c r="G27" s="4" t="s">
        <v>56</v>
      </c>
      <c r="H27" s="102">
        <f>SUM(H28:H31)</f>
        <v>11093.8</v>
      </c>
      <c r="I27" s="102">
        <f>SUM(I28:I31)</f>
        <v>1643.18</v>
      </c>
      <c r="J27" s="102">
        <f>SUM(J28:J31)</f>
        <v>1807.5</v>
      </c>
      <c r="K27" s="102">
        <f>SUM(K28:K31)</f>
        <v>14544.48</v>
      </c>
      <c r="L27" s="1"/>
      <c r="M27" s="1"/>
      <c r="N27" s="6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47.25">
      <c r="A28" s="4" t="s">
        <v>44</v>
      </c>
      <c r="B28" s="97" t="s">
        <v>111</v>
      </c>
      <c r="C28" s="35" t="s">
        <v>23</v>
      </c>
      <c r="D28" s="4">
        <v>241</v>
      </c>
      <c r="E28" s="87" t="s">
        <v>141</v>
      </c>
      <c r="F28" s="87" t="s">
        <v>142</v>
      </c>
      <c r="G28" s="87" t="s">
        <v>139</v>
      </c>
      <c r="H28" s="102">
        <f>'2.2.'!H9</f>
        <v>443.8</v>
      </c>
      <c r="I28" s="102">
        <f>'2.2.'!I9</f>
        <v>503.18</v>
      </c>
      <c r="J28" s="102">
        <f>'2.2.'!J9</f>
        <v>576.5</v>
      </c>
      <c r="K28" s="102">
        <f>H28+I28+J28</f>
        <v>1523.48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47.25">
      <c r="A29" s="4" t="s">
        <v>45</v>
      </c>
      <c r="B29" s="97" t="s">
        <v>132</v>
      </c>
      <c r="C29" s="35" t="s">
        <v>23</v>
      </c>
      <c r="D29" s="4">
        <v>241</v>
      </c>
      <c r="E29" s="87" t="s">
        <v>141</v>
      </c>
      <c r="F29" s="87" t="s">
        <v>143</v>
      </c>
      <c r="G29" s="87" t="s">
        <v>139</v>
      </c>
      <c r="H29" s="102">
        <f>'2.2.'!H10</f>
        <v>800</v>
      </c>
      <c r="I29" s="102">
        <f>'2.2.'!I10</f>
        <v>865</v>
      </c>
      <c r="J29" s="102">
        <f>'2.2.'!J10</f>
        <v>928.5</v>
      </c>
      <c r="K29" s="102">
        <f>H29+I29+J29</f>
        <v>2593.5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47.25">
      <c r="A30" s="4" t="s">
        <v>113</v>
      </c>
      <c r="B30" s="97" t="s">
        <v>112</v>
      </c>
      <c r="C30" s="35" t="s">
        <v>23</v>
      </c>
      <c r="D30" s="4">
        <v>241</v>
      </c>
      <c r="E30" s="87" t="s">
        <v>141</v>
      </c>
      <c r="F30" s="87" t="s">
        <v>144</v>
      </c>
      <c r="G30" s="87" t="s">
        <v>139</v>
      </c>
      <c r="H30" s="102">
        <f>'2.2.'!H11</f>
        <v>250</v>
      </c>
      <c r="I30" s="102">
        <f>'2.2.'!I11</f>
        <v>275</v>
      </c>
      <c r="J30" s="102">
        <f>'2.2.'!J11</f>
        <v>302.5</v>
      </c>
      <c r="K30" s="102">
        <f>H30+I30+J30</f>
        <v>827.5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63">
      <c r="A31" s="23" t="s">
        <v>154</v>
      </c>
      <c r="B31" s="35" t="s">
        <v>153</v>
      </c>
      <c r="C31" s="35" t="s">
        <v>23</v>
      </c>
      <c r="D31" s="4">
        <v>241</v>
      </c>
      <c r="E31" s="87" t="s">
        <v>141</v>
      </c>
      <c r="F31" s="87" t="s">
        <v>155</v>
      </c>
      <c r="G31" s="87" t="s">
        <v>139</v>
      </c>
      <c r="H31" s="102">
        <f>'2.2.'!H12</f>
        <v>9600</v>
      </c>
      <c r="I31" s="102">
        <f>'2.2.'!I12</f>
        <v>0</v>
      </c>
      <c r="J31" s="102">
        <f>'2.2.'!J12</f>
        <v>0</v>
      </c>
      <c r="K31" s="102">
        <f>H31+I31+J31</f>
        <v>9600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58.5" customHeight="1">
      <c r="A32" s="129" t="s">
        <v>49</v>
      </c>
      <c r="B32" s="132" t="s">
        <v>87</v>
      </c>
      <c r="C32" s="107" t="s">
        <v>55</v>
      </c>
      <c r="D32" s="83" t="s">
        <v>56</v>
      </c>
      <c r="E32" s="83" t="s">
        <v>56</v>
      </c>
      <c r="F32" s="83" t="s">
        <v>56</v>
      </c>
      <c r="G32" s="83" t="s">
        <v>56</v>
      </c>
      <c r="H32" s="100">
        <f>H34</f>
        <v>5054.551</v>
      </c>
      <c r="I32" s="100">
        <f>I34</f>
        <v>14124.33</v>
      </c>
      <c r="J32" s="100">
        <f>J34</f>
        <v>15536.760000000002</v>
      </c>
      <c r="K32" s="100">
        <f>K34</f>
        <v>34715.641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62.25" customHeight="1">
      <c r="A33" s="130"/>
      <c r="B33" s="133"/>
      <c r="C33" s="108" t="s">
        <v>57</v>
      </c>
      <c r="D33" s="83" t="s">
        <v>56</v>
      </c>
      <c r="E33" s="83" t="s">
        <v>56</v>
      </c>
      <c r="F33" s="83" t="s">
        <v>56</v>
      </c>
      <c r="G33" s="83" t="s">
        <v>56</v>
      </c>
      <c r="H33" s="111" t="s">
        <v>56</v>
      </c>
      <c r="I33" s="111" t="s">
        <v>56</v>
      </c>
      <c r="J33" s="111" t="s">
        <v>56</v>
      </c>
      <c r="K33" s="111" t="s">
        <v>56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1.5">
      <c r="A34" s="130"/>
      <c r="B34" s="133"/>
      <c r="C34" s="108" t="s">
        <v>23</v>
      </c>
      <c r="D34" s="81">
        <v>241</v>
      </c>
      <c r="E34" s="4" t="s">
        <v>56</v>
      </c>
      <c r="F34" s="4" t="s">
        <v>56</v>
      </c>
      <c r="G34" s="4" t="s">
        <v>56</v>
      </c>
      <c r="H34" s="111">
        <f>H37+H38</f>
        <v>5054.551</v>
      </c>
      <c r="I34" s="111">
        <f>I37+I38</f>
        <v>14124.33</v>
      </c>
      <c r="J34" s="111">
        <f>J37+J38</f>
        <v>15536.760000000002</v>
      </c>
      <c r="K34" s="111">
        <f>H34+I34+J34</f>
        <v>34715.641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47.25" customHeight="1">
      <c r="A35" s="118" t="s">
        <v>44</v>
      </c>
      <c r="B35" s="135" t="s">
        <v>48</v>
      </c>
      <c r="C35" s="56" t="s">
        <v>62</v>
      </c>
      <c r="D35" s="4" t="s">
        <v>56</v>
      </c>
      <c r="E35" s="4" t="s">
        <v>56</v>
      </c>
      <c r="F35" s="4" t="s">
        <v>56</v>
      </c>
      <c r="G35" s="4" t="s">
        <v>56</v>
      </c>
      <c r="H35" s="103">
        <f>H37+H38</f>
        <v>5054.551</v>
      </c>
      <c r="I35" s="103">
        <f>I37+I38</f>
        <v>14124.33</v>
      </c>
      <c r="J35" s="103">
        <f>J37+J38</f>
        <v>15536.760000000002</v>
      </c>
      <c r="K35" s="103">
        <f>K34</f>
        <v>34715.641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20"/>
      <c r="B36" s="136"/>
      <c r="C36" s="56" t="s">
        <v>57</v>
      </c>
      <c r="D36" s="4" t="s">
        <v>56</v>
      </c>
      <c r="E36" s="4" t="s">
        <v>56</v>
      </c>
      <c r="F36" s="4" t="s">
        <v>56</v>
      </c>
      <c r="G36" s="4" t="s">
        <v>56</v>
      </c>
      <c r="H36" s="102" t="s">
        <v>56</v>
      </c>
      <c r="I36" s="102" t="s">
        <v>56</v>
      </c>
      <c r="J36" s="102" t="s">
        <v>56</v>
      </c>
      <c r="K36" s="102" t="s">
        <v>56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31.5" customHeight="1">
      <c r="A37" s="120"/>
      <c r="B37" s="136"/>
      <c r="C37" s="135" t="s">
        <v>23</v>
      </c>
      <c r="D37" s="138">
        <v>241</v>
      </c>
      <c r="E37" s="127" t="s">
        <v>136</v>
      </c>
      <c r="F37" s="127" t="s">
        <v>145</v>
      </c>
      <c r="G37" s="87">
        <v>810</v>
      </c>
      <c r="H37" s="102">
        <f>'3.2.'!G8</f>
        <v>5054.551</v>
      </c>
      <c r="I37" s="102">
        <f>'3.2.'!H8</f>
        <v>9054.43</v>
      </c>
      <c r="J37" s="102">
        <f>'3.2.'!I8</f>
        <v>9959.87</v>
      </c>
      <c r="K37" s="102">
        <f>'3.2.'!J8</f>
        <v>24068.851000000002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119"/>
      <c r="B38" s="137"/>
      <c r="C38" s="137"/>
      <c r="D38" s="139"/>
      <c r="E38" s="128"/>
      <c r="F38" s="128"/>
      <c r="G38" s="87" t="s">
        <v>146</v>
      </c>
      <c r="H38" s="102">
        <f>'3.2.'!G9</f>
        <v>0</v>
      </c>
      <c r="I38" s="102">
        <f>'3.2.'!H9</f>
        <v>5069.9</v>
      </c>
      <c r="J38" s="102">
        <f>'3.2.'!I9</f>
        <v>5576.89</v>
      </c>
      <c r="K38" s="102">
        <f>'3.2.'!J9</f>
        <v>10646.79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54.75" customHeight="1">
      <c r="A39" s="129" t="s">
        <v>51</v>
      </c>
      <c r="B39" s="132" t="s">
        <v>127</v>
      </c>
      <c r="C39" s="108" t="s">
        <v>55</v>
      </c>
      <c r="D39" s="83" t="s">
        <v>56</v>
      </c>
      <c r="E39" s="83" t="s">
        <v>56</v>
      </c>
      <c r="F39" s="83" t="s">
        <v>56</v>
      </c>
      <c r="G39" s="83" t="s">
        <v>56</v>
      </c>
      <c r="H39" s="100">
        <f>H41</f>
        <v>8500</v>
      </c>
      <c r="I39" s="100">
        <f>I41</f>
        <v>12000</v>
      </c>
      <c r="J39" s="100">
        <f>J41</f>
        <v>13200.000000000002</v>
      </c>
      <c r="K39" s="100">
        <f>K41</f>
        <v>33700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39.75" customHeight="1">
      <c r="A40" s="130"/>
      <c r="B40" s="133"/>
      <c r="C40" s="108" t="s">
        <v>57</v>
      </c>
      <c r="D40" s="81" t="s">
        <v>56</v>
      </c>
      <c r="E40" s="81" t="s">
        <v>56</v>
      </c>
      <c r="F40" s="81" t="s">
        <v>56</v>
      </c>
      <c r="G40" s="81" t="s">
        <v>56</v>
      </c>
      <c r="H40" s="111" t="s">
        <v>56</v>
      </c>
      <c r="I40" s="111" t="s">
        <v>56</v>
      </c>
      <c r="J40" s="111" t="s">
        <v>56</v>
      </c>
      <c r="K40" s="111" t="s">
        <v>56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40.5" customHeight="1">
      <c r="A41" s="131"/>
      <c r="B41" s="134"/>
      <c r="C41" s="108" t="s">
        <v>23</v>
      </c>
      <c r="D41" s="81">
        <v>241</v>
      </c>
      <c r="E41" s="81" t="s">
        <v>56</v>
      </c>
      <c r="F41" s="81" t="s">
        <v>56</v>
      </c>
      <c r="G41" s="81" t="s">
        <v>56</v>
      </c>
      <c r="H41" s="111">
        <f>H42</f>
        <v>8500</v>
      </c>
      <c r="I41" s="111">
        <f>I42</f>
        <v>12000</v>
      </c>
      <c r="J41" s="111">
        <f>J42</f>
        <v>13200.000000000002</v>
      </c>
      <c r="K41" s="111">
        <f>H41+I41+J41</f>
        <v>33700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78.75">
      <c r="A42" s="4" t="s">
        <v>63</v>
      </c>
      <c r="B42" s="56" t="s">
        <v>50</v>
      </c>
      <c r="C42" s="56" t="s">
        <v>23</v>
      </c>
      <c r="D42" s="4">
        <v>241</v>
      </c>
      <c r="E42" s="87" t="s">
        <v>136</v>
      </c>
      <c r="F42" s="87" t="s">
        <v>147</v>
      </c>
      <c r="G42" s="87" t="s">
        <v>139</v>
      </c>
      <c r="H42" s="102">
        <f>'4.2.'!G8</f>
        <v>8500</v>
      </c>
      <c r="I42" s="102">
        <f>'4.2.'!H8</f>
        <v>12000</v>
      </c>
      <c r="J42" s="102">
        <f>'4.2.'!I8</f>
        <v>13200.000000000002</v>
      </c>
      <c r="K42" s="102">
        <f>H42+I42+J42</f>
        <v>33700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3"/>
      <c r="B43" s="14"/>
      <c r="C43" s="13"/>
      <c r="D43" s="13"/>
      <c r="E43" s="13"/>
      <c r="F43" s="13"/>
      <c r="G43" s="13"/>
      <c r="H43" s="74"/>
      <c r="I43" s="74"/>
      <c r="J43" s="74"/>
      <c r="K43" s="7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3"/>
      <c r="B44" s="14"/>
      <c r="C44" s="13"/>
      <c r="D44" s="13"/>
      <c r="E44" s="13"/>
      <c r="F44" s="13"/>
      <c r="G44" s="13"/>
      <c r="H44" s="74"/>
      <c r="I44" s="74"/>
      <c r="J44" s="74"/>
      <c r="K44" s="7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3"/>
      <c r="B45" s="14"/>
      <c r="C45" s="13"/>
      <c r="D45" s="13"/>
      <c r="E45" s="13"/>
      <c r="F45" s="13"/>
      <c r="G45" s="13"/>
      <c r="H45" s="74"/>
      <c r="I45" s="74"/>
      <c r="J45" s="74"/>
      <c r="K45" s="7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3"/>
      <c r="B46" s="14"/>
      <c r="C46" s="13"/>
      <c r="D46" s="13"/>
      <c r="E46" s="13"/>
      <c r="F46" s="13"/>
      <c r="G46" s="13"/>
      <c r="H46" s="74"/>
      <c r="I46" s="74"/>
      <c r="J46" s="74"/>
      <c r="K46" s="7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3"/>
      <c r="B47" s="14"/>
      <c r="C47" s="13"/>
      <c r="D47" s="13"/>
      <c r="E47" s="13"/>
      <c r="F47" s="13"/>
      <c r="G47" s="13"/>
      <c r="H47" s="74"/>
      <c r="I47" s="74"/>
      <c r="J47" s="74"/>
      <c r="K47" s="7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3"/>
      <c r="B48" s="14"/>
      <c r="C48" s="13"/>
      <c r="D48" s="13"/>
      <c r="E48" s="13"/>
      <c r="F48" s="13"/>
      <c r="G48" s="13"/>
      <c r="H48" s="74"/>
      <c r="I48" s="74"/>
      <c r="J48" s="74"/>
      <c r="K48" s="7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3"/>
      <c r="B49" s="14"/>
      <c r="C49" s="13"/>
      <c r="D49" s="13"/>
      <c r="E49" s="13"/>
      <c r="F49" s="13"/>
      <c r="G49" s="13"/>
      <c r="H49" s="74"/>
      <c r="I49" s="74"/>
      <c r="J49" s="74"/>
      <c r="K49" s="7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3"/>
      <c r="B50" s="14"/>
      <c r="C50" s="13"/>
      <c r="D50" s="13"/>
      <c r="E50" s="13"/>
      <c r="F50" s="13"/>
      <c r="G50" s="13"/>
      <c r="H50" s="74"/>
      <c r="I50" s="74"/>
      <c r="J50" s="74"/>
      <c r="K50" s="7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.75">
      <c r="A51" s="112" t="s">
        <v>177</v>
      </c>
      <c r="B51" s="112"/>
      <c r="C51" s="71"/>
      <c r="D51" s="71"/>
      <c r="E51" s="71"/>
      <c r="F51" s="71"/>
      <c r="G51" s="71"/>
      <c r="H51" s="71"/>
      <c r="I51" s="71"/>
      <c r="J51" s="71"/>
      <c r="K51" s="7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.75">
      <c r="A52" s="112" t="s">
        <v>124</v>
      </c>
      <c r="B52" s="112"/>
      <c r="C52" s="71"/>
      <c r="D52" s="71"/>
      <c r="E52" s="71"/>
      <c r="F52" s="71"/>
      <c r="G52" s="71"/>
      <c r="H52" s="122" t="s">
        <v>178</v>
      </c>
      <c r="I52" s="122"/>
      <c r="J52" s="71"/>
      <c r="K52" s="7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3"/>
      <c r="B53" s="14"/>
      <c r="C53" s="13"/>
      <c r="D53" s="13"/>
      <c r="E53" s="13"/>
      <c r="F53" s="13"/>
      <c r="G53" s="13"/>
      <c r="H53" s="74"/>
      <c r="I53" s="74"/>
      <c r="J53" s="74"/>
      <c r="K53" s="7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3"/>
      <c r="B54" s="14"/>
      <c r="C54" s="13"/>
      <c r="D54" s="13"/>
      <c r="E54" s="13"/>
      <c r="F54" s="13"/>
      <c r="G54" s="13"/>
      <c r="H54" s="74"/>
      <c r="I54" s="74"/>
      <c r="J54" s="74"/>
      <c r="K54" s="7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3"/>
      <c r="B55" s="14"/>
      <c r="C55" s="13"/>
      <c r="D55" s="13"/>
      <c r="E55" s="13"/>
      <c r="F55" s="13"/>
      <c r="G55" s="13"/>
      <c r="H55" s="74"/>
      <c r="I55" s="74"/>
      <c r="J55" s="74"/>
      <c r="K55" s="7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3"/>
      <c r="B56" s="14"/>
      <c r="C56" s="13"/>
      <c r="D56" s="13"/>
      <c r="E56" s="13"/>
      <c r="F56" s="13"/>
      <c r="G56" s="13"/>
      <c r="H56" s="74"/>
      <c r="I56" s="74"/>
      <c r="J56" s="74"/>
      <c r="K56" s="7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1:31" ht="15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1:31" ht="15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</sheetData>
  <sheetProtection/>
  <mergeCells count="34">
    <mergeCell ref="A3:K3"/>
    <mergeCell ref="A5:A6"/>
    <mergeCell ref="B5:B6"/>
    <mergeCell ref="C5:C6"/>
    <mergeCell ref="D5:G5"/>
    <mergeCell ref="H5:K5"/>
    <mergeCell ref="A7:A10"/>
    <mergeCell ref="B7:B10"/>
    <mergeCell ref="A11:A14"/>
    <mergeCell ref="B11:B14"/>
    <mergeCell ref="A16:A19"/>
    <mergeCell ref="B16:B19"/>
    <mergeCell ref="E18:E19"/>
    <mergeCell ref="F18:F19"/>
    <mergeCell ref="A21:A23"/>
    <mergeCell ref="B21:B23"/>
    <mergeCell ref="A24:A26"/>
    <mergeCell ref="B24:B26"/>
    <mergeCell ref="B32:B34"/>
    <mergeCell ref="A35:A38"/>
    <mergeCell ref="B35:B38"/>
    <mergeCell ref="C37:C38"/>
    <mergeCell ref="D37:D38"/>
    <mergeCell ref="D18:D19"/>
    <mergeCell ref="H52:I52"/>
    <mergeCell ref="H1:K1"/>
    <mergeCell ref="C18:C19"/>
    <mergeCell ref="E37:E38"/>
    <mergeCell ref="F37:F38"/>
    <mergeCell ref="A39:A41"/>
    <mergeCell ref="B39:B41"/>
    <mergeCell ref="A51:B51"/>
    <mergeCell ref="A52:B52"/>
    <mergeCell ref="A32:A34"/>
  </mergeCells>
  <printOptions/>
  <pageMargins left="0.3937007874015748" right="0.3937007874015748" top="0.7874015748031497" bottom="0.3937007874015748" header="0" footer="0"/>
  <pageSetup firstPageNumber="10" useFirstPageNumber="1" horizontalDpi="600" verticalDpi="600" orientation="landscape" paperSize="9" scale="74" r:id="rId1"/>
  <headerFooter>
    <oddHeader>&amp;C&amp;"Times New Roman,обычный"&amp;12&amp;P</oddHeader>
  </headerFooter>
  <rowBreaks count="1" manualBreakCount="1">
    <brk id="19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view="pageLayout" zoomScaleSheetLayoutView="100" workbookViewId="0" topLeftCell="A61">
      <selection activeCell="C71" sqref="C71"/>
    </sheetView>
  </sheetViews>
  <sheetFormatPr defaultColWidth="9.140625" defaultRowHeight="12.75"/>
  <cols>
    <col min="1" max="1" width="23.00390625" style="1" customWidth="1"/>
    <col min="2" max="2" width="29.421875" style="1" customWidth="1"/>
    <col min="3" max="3" width="55.421875" style="1" customWidth="1"/>
    <col min="4" max="6" width="14.57421875" style="1" customWidth="1"/>
    <col min="7" max="7" width="15.8515625" style="1" customWidth="1"/>
    <col min="8" max="16384" width="9.140625" style="1" customWidth="1"/>
  </cols>
  <sheetData>
    <row r="1" spans="1:9" s="40" customFormat="1" ht="52.5" customHeight="1">
      <c r="A1" s="1"/>
      <c r="B1" s="1"/>
      <c r="C1" s="1"/>
      <c r="D1" s="121" t="s">
        <v>159</v>
      </c>
      <c r="E1" s="121"/>
      <c r="F1" s="121"/>
      <c r="G1" s="121"/>
      <c r="H1" s="41"/>
      <c r="I1" s="41"/>
    </row>
    <row r="2" spans="1:7" s="40" customFormat="1" ht="15.75">
      <c r="A2" s="1"/>
      <c r="B2" s="1"/>
      <c r="C2" s="1"/>
      <c r="D2" s="3"/>
      <c r="E2" s="3"/>
      <c r="F2" s="3"/>
      <c r="G2" s="3"/>
    </row>
    <row r="3" spans="1:7" s="40" customFormat="1" ht="15.75">
      <c r="A3" s="123" t="s">
        <v>74</v>
      </c>
      <c r="B3" s="123"/>
      <c r="C3" s="123"/>
      <c r="D3" s="123"/>
      <c r="E3" s="123"/>
      <c r="F3" s="123"/>
      <c r="G3" s="123"/>
    </row>
    <row r="4" spans="1:7" s="40" customFormat="1" ht="15.75">
      <c r="A4" s="123" t="s">
        <v>160</v>
      </c>
      <c r="B4" s="123"/>
      <c r="C4" s="123"/>
      <c r="D4" s="123"/>
      <c r="E4" s="123"/>
      <c r="F4" s="123"/>
      <c r="G4" s="123"/>
    </row>
    <row r="5" spans="1:7" s="40" customFormat="1" ht="15.75">
      <c r="A5" s="123" t="s">
        <v>75</v>
      </c>
      <c r="B5" s="123"/>
      <c r="C5" s="123"/>
      <c r="D5" s="123"/>
      <c r="E5" s="123"/>
      <c r="F5" s="123"/>
      <c r="G5" s="123"/>
    </row>
    <row r="6" spans="1:7" ht="15.75">
      <c r="A6" s="39"/>
      <c r="B6" s="39"/>
      <c r="C6" s="39"/>
      <c r="D6" s="39"/>
      <c r="E6" s="39"/>
      <c r="F6" s="39"/>
      <c r="G6" s="39"/>
    </row>
    <row r="8" spans="1:7" ht="15.75">
      <c r="A8" s="118" t="s">
        <v>36</v>
      </c>
      <c r="B8" s="118" t="s">
        <v>37</v>
      </c>
      <c r="C8" s="118" t="s">
        <v>38</v>
      </c>
      <c r="D8" s="124" t="s">
        <v>39</v>
      </c>
      <c r="E8" s="124"/>
      <c r="F8" s="124"/>
      <c r="G8" s="124"/>
    </row>
    <row r="9" spans="1:7" ht="15.75">
      <c r="A9" s="119"/>
      <c r="B9" s="119"/>
      <c r="C9" s="119"/>
      <c r="D9" s="4">
        <v>2014</v>
      </c>
      <c r="E9" s="4">
        <v>2015</v>
      </c>
      <c r="F9" s="4">
        <v>2016</v>
      </c>
      <c r="G9" s="4" t="s">
        <v>40</v>
      </c>
    </row>
    <row r="10" spans="1:7" ht="15.75">
      <c r="A10" s="118" t="s">
        <v>41</v>
      </c>
      <c r="B10" s="125" t="s">
        <v>161</v>
      </c>
      <c r="C10" s="68" t="s">
        <v>98</v>
      </c>
      <c r="D10" s="100">
        <f>D17+D23</f>
        <v>25240.201</v>
      </c>
      <c r="E10" s="100">
        <f>E17+E23</f>
        <v>29075.823</v>
      </c>
      <c r="F10" s="100">
        <f>F17+F23</f>
        <v>31977.683</v>
      </c>
      <c r="G10" s="100">
        <f>G17+G23</f>
        <v>86293.70700000001</v>
      </c>
    </row>
    <row r="11" spans="1:7" ht="15.75">
      <c r="A11" s="120"/>
      <c r="B11" s="140"/>
      <c r="C11" s="5" t="s">
        <v>82</v>
      </c>
      <c r="D11" s="101"/>
      <c r="E11" s="101"/>
      <c r="F11" s="101"/>
      <c r="G11" s="101"/>
    </row>
    <row r="12" spans="1:7" ht="15.75">
      <c r="A12" s="120"/>
      <c r="B12" s="140"/>
      <c r="C12" s="5" t="s">
        <v>99</v>
      </c>
      <c r="D12" s="101"/>
      <c r="E12" s="101"/>
      <c r="F12" s="101"/>
      <c r="G12" s="101"/>
    </row>
    <row r="13" spans="1:7" ht="15.75">
      <c r="A13" s="120"/>
      <c r="B13" s="140"/>
      <c r="C13" s="5" t="s">
        <v>100</v>
      </c>
      <c r="D13" s="102"/>
      <c r="E13" s="102"/>
      <c r="F13" s="102"/>
      <c r="G13" s="102"/>
    </row>
    <row r="14" spans="1:7" ht="15.75">
      <c r="A14" s="120"/>
      <c r="B14" s="140"/>
      <c r="C14" s="5" t="s">
        <v>101</v>
      </c>
      <c r="D14" s="102">
        <f>D20+D26</f>
        <v>25240.201</v>
      </c>
      <c r="E14" s="102">
        <f>E20+E26</f>
        <v>29075.823</v>
      </c>
      <c r="F14" s="102">
        <f>F20+F26</f>
        <v>31977.683</v>
      </c>
      <c r="G14" s="102">
        <f>G20+G26</f>
        <v>86293.70700000001</v>
      </c>
    </row>
    <row r="15" spans="1:7" ht="15.75">
      <c r="A15" s="120"/>
      <c r="B15" s="140"/>
      <c r="C15" s="5" t="s">
        <v>102</v>
      </c>
      <c r="D15" s="102"/>
      <c r="E15" s="102"/>
      <c r="F15" s="102"/>
      <c r="G15" s="102"/>
    </row>
    <row r="16" spans="1:7" ht="15.75">
      <c r="A16" s="120"/>
      <c r="B16" s="140"/>
      <c r="C16" s="5" t="s">
        <v>103</v>
      </c>
      <c r="D16" s="101"/>
      <c r="E16" s="101"/>
      <c r="F16" s="101"/>
      <c r="G16" s="101"/>
    </row>
    <row r="17" spans="1:7" ht="15.75">
      <c r="A17" s="120"/>
      <c r="B17" s="140"/>
      <c r="C17" s="32" t="s">
        <v>23</v>
      </c>
      <c r="D17" s="103">
        <f>D20</f>
        <v>25185.751</v>
      </c>
      <c r="E17" s="103">
        <f>E20</f>
        <v>29018.65</v>
      </c>
      <c r="F17" s="103">
        <f>F20</f>
        <v>31920.510000000002</v>
      </c>
      <c r="G17" s="103">
        <f>G20</f>
        <v>86124.91100000001</v>
      </c>
    </row>
    <row r="18" spans="1:7" ht="15.75">
      <c r="A18" s="120"/>
      <c r="B18" s="140"/>
      <c r="C18" s="5" t="s">
        <v>99</v>
      </c>
      <c r="D18" s="102"/>
      <c r="E18" s="102"/>
      <c r="F18" s="102"/>
      <c r="G18" s="102"/>
    </row>
    <row r="19" spans="1:7" ht="15.75">
      <c r="A19" s="120"/>
      <c r="B19" s="140"/>
      <c r="C19" s="5" t="s">
        <v>100</v>
      </c>
      <c r="D19" s="102"/>
      <c r="E19" s="102"/>
      <c r="F19" s="102"/>
      <c r="G19" s="102"/>
    </row>
    <row r="20" spans="1:7" ht="15.75">
      <c r="A20" s="120"/>
      <c r="B20" s="140"/>
      <c r="C20" s="5" t="s">
        <v>101</v>
      </c>
      <c r="D20" s="102">
        <f>D34+D48+D56+D64</f>
        <v>25185.751</v>
      </c>
      <c r="E20" s="102">
        <f>E34+E48+E56+E64</f>
        <v>29018.65</v>
      </c>
      <c r="F20" s="102">
        <f>F34+F48+F56+F64</f>
        <v>31920.510000000002</v>
      </c>
      <c r="G20" s="102">
        <f>G34+G48+G56+G64</f>
        <v>86124.91100000001</v>
      </c>
    </row>
    <row r="21" spans="1:7" ht="15.75">
      <c r="A21" s="120"/>
      <c r="B21" s="140"/>
      <c r="C21" s="5" t="s">
        <v>102</v>
      </c>
      <c r="D21" s="101"/>
      <c r="E21" s="101"/>
      <c r="F21" s="101"/>
      <c r="G21" s="101"/>
    </row>
    <row r="22" spans="1:7" ht="15.75">
      <c r="A22" s="120"/>
      <c r="B22" s="140"/>
      <c r="C22" s="5" t="s">
        <v>103</v>
      </c>
      <c r="D22" s="102"/>
      <c r="E22" s="102"/>
      <c r="F22" s="102"/>
      <c r="G22" s="102"/>
    </row>
    <row r="23" spans="1:7" ht="47.25">
      <c r="A23" s="120"/>
      <c r="B23" s="140"/>
      <c r="C23" s="33" t="s">
        <v>106</v>
      </c>
      <c r="D23" s="103">
        <f>D26</f>
        <v>54.45</v>
      </c>
      <c r="E23" s="103">
        <f>E26</f>
        <v>57.173</v>
      </c>
      <c r="F23" s="103">
        <f>F26</f>
        <v>57.173</v>
      </c>
      <c r="G23" s="103">
        <f>G26</f>
        <v>168.796</v>
      </c>
    </row>
    <row r="24" spans="1:7" ht="15.75">
      <c r="A24" s="120"/>
      <c r="B24" s="140"/>
      <c r="C24" s="5" t="s">
        <v>99</v>
      </c>
      <c r="D24" s="102"/>
      <c r="E24" s="102"/>
      <c r="F24" s="102"/>
      <c r="G24" s="102"/>
    </row>
    <row r="25" spans="1:7" ht="15.75">
      <c r="A25" s="120"/>
      <c r="B25" s="140"/>
      <c r="C25" s="5" t="s">
        <v>100</v>
      </c>
      <c r="D25" s="102"/>
      <c r="E25" s="102"/>
      <c r="F25" s="102"/>
      <c r="G25" s="102"/>
    </row>
    <row r="26" spans="1:7" ht="15.75">
      <c r="A26" s="120"/>
      <c r="B26" s="140"/>
      <c r="C26" s="5" t="s">
        <v>101</v>
      </c>
      <c r="D26" s="102">
        <f>D40</f>
        <v>54.45</v>
      </c>
      <c r="E26" s="102">
        <f>E40</f>
        <v>57.173</v>
      </c>
      <c r="F26" s="102">
        <f>F40</f>
        <v>57.173</v>
      </c>
      <c r="G26" s="102">
        <f>G40</f>
        <v>168.796</v>
      </c>
    </row>
    <row r="27" spans="1:7" ht="15.75">
      <c r="A27" s="120"/>
      <c r="B27" s="140"/>
      <c r="C27" s="5" t="s">
        <v>102</v>
      </c>
      <c r="D27" s="102"/>
      <c r="E27" s="102"/>
      <c r="F27" s="102"/>
      <c r="G27" s="102"/>
    </row>
    <row r="28" spans="1:7" ht="15.75">
      <c r="A28" s="119"/>
      <c r="B28" s="126"/>
      <c r="C28" s="5" t="s">
        <v>103</v>
      </c>
      <c r="D28" s="102"/>
      <c r="E28" s="102"/>
      <c r="F28" s="102"/>
      <c r="G28" s="102"/>
    </row>
    <row r="29" spans="1:7" ht="15.75">
      <c r="A29" s="118" t="s">
        <v>104</v>
      </c>
      <c r="B29" s="125" t="s">
        <v>105</v>
      </c>
      <c r="C29" s="68" t="s">
        <v>98</v>
      </c>
      <c r="D29" s="100">
        <f>D31+D37</f>
        <v>591.85</v>
      </c>
      <c r="E29" s="100">
        <f>E31+E37</f>
        <v>1308.3129999999999</v>
      </c>
      <c r="F29" s="100">
        <f>F31+F37</f>
        <v>1433.423</v>
      </c>
      <c r="G29" s="100">
        <f>G31+G37</f>
        <v>3333.586</v>
      </c>
    </row>
    <row r="30" spans="1:7" ht="15.75">
      <c r="A30" s="120"/>
      <c r="B30" s="140"/>
      <c r="C30" s="5" t="s">
        <v>82</v>
      </c>
      <c r="D30" s="102"/>
      <c r="E30" s="102"/>
      <c r="F30" s="102"/>
      <c r="G30" s="102"/>
    </row>
    <row r="31" spans="1:7" ht="15.75">
      <c r="A31" s="120"/>
      <c r="B31" s="140"/>
      <c r="C31" s="32" t="s">
        <v>23</v>
      </c>
      <c r="D31" s="103">
        <f>D34</f>
        <v>537.4</v>
      </c>
      <c r="E31" s="103">
        <f>E34</f>
        <v>1251.1399999999999</v>
      </c>
      <c r="F31" s="103">
        <f>F34</f>
        <v>1376.25</v>
      </c>
      <c r="G31" s="103">
        <f>G34</f>
        <v>3164.79</v>
      </c>
    </row>
    <row r="32" spans="1:7" ht="15.75">
      <c r="A32" s="120"/>
      <c r="B32" s="140"/>
      <c r="C32" s="5" t="s">
        <v>99</v>
      </c>
      <c r="D32" s="102"/>
      <c r="E32" s="102"/>
      <c r="F32" s="102"/>
      <c r="G32" s="102"/>
    </row>
    <row r="33" spans="1:7" ht="15.75">
      <c r="A33" s="120"/>
      <c r="B33" s="140"/>
      <c r="C33" s="5" t="s">
        <v>100</v>
      </c>
      <c r="D33" s="102"/>
      <c r="E33" s="102"/>
      <c r="F33" s="102"/>
      <c r="G33" s="102"/>
    </row>
    <row r="34" spans="1:7" ht="15.75">
      <c r="A34" s="120"/>
      <c r="B34" s="140"/>
      <c r="C34" s="5" t="s">
        <v>101</v>
      </c>
      <c r="D34" s="102">
        <f>'1.2.'!H14+'1.2.'!H15</f>
        <v>537.4</v>
      </c>
      <c r="E34" s="102">
        <f>'1.2.'!I14+'1.2.'!I15</f>
        <v>1251.1399999999999</v>
      </c>
      <c r="F34" s="102">
        <f>'1.2.'!J14+'1.2.'!J15</f>
        <v>1376.25</v>
      </c>
      <c r="G34" s="102">
        <f>'1.2.'!K14+'1.2.'!K15</f>
        <v>3164.79</v>
      </c>
    </row>
    <row r="35" spans="1:7" ht="15.75">
      <c r="A35" s="120"/>
      <c r="B35" s="140"/>
      <c r="C35" s="5" t="s">
        <v>102</v>
      </c>
      <c r="D35" s="102"/>
      <c r="E35" s="102"/>
      <c r="F35" s="102"/>
      <c r="G35" s="102"/>
    </row>
    <row r="36" spans="1:7" ht="15.75">
      <c r="A36" s="120"/>
      <c r="B36" s="140"/>
      <c r="C36" s="5" t="s">
        <v>103</v>
      </c>
      <c r="D36" s="102"/>
      <c r="E36" s="102"/>
      <c r="F36" s="102"/>
      <c r="G36" s="102"/>
    </row>
    <row r="37" spans="1:7" ht="47.25">
      <c r="A37" s="120"/>
      <c r="B37" s="140"/>
      <c r="C37" s="33" t="s">
        <v>106</v>
      </c>
      <c r="D37" s="103">
        <f>D40</f>
        <v>54.45</v>
      </c>
      <c r="E37" s="103">
        <f>E40</f>
        <v>57.173</v>
      </c>
      <c r="F37" s="103">
        <f>F40</f>
        <v>57.173</v>
      </c>
      <c r="G37" s="103">
        <f>G40</f>
        <v>168.796</v>
      </c>
    </row>
    <row r="38" spans="1:7" ht="15.75">
      <c r="A38" s="120"/>
      <c r="B38" s="140"/>
      <c r="C38" s="5" t="s">
        <v>99</v>
      </c>
      <c r="D38" s="102"/>
      <c r="E38" s="102"/>
      <c r="F38" s="102"/>
      <c r="G38" s="102"/>
    </row>
    <row r="39" spans="1:7" ht="15.75">
      <c r="A39" s="120"/>
      <c r="B39" s="140"/>
      <c r="C39" s="5" t="s">
        <v>100</v>
      </c>
      <c r="D39" s="102"/>
      <c r="E39" s="102"/>
      <c r="F39" s="102"/>
      <c r="G39" s="102"/>
    </row>
    <row r="40" spans="1:7" ht="15.75">
      <c r="A40" s="120"/>
      <c r="B40" s="140"/>
      <c r="C40" s="5" t="s">
        <v>101</v>
      </c>
      <c r="D40" s="102">
        <f>'1.2.'!H12</f>
        <v>54.45</v>
      </c>
      <c r="E40" s="102">
        <f>'1.2.'!I12</f>
        <v>57.173</v>
      </c>
      <c r="F40" s="102">
        <f>'1.2.'!J12</f>
        <v>57.173</v>
      </c>
      <c r="G40" s="102">
        <f>'1.2.'!K12</f>
        <v>168.796</v>
      </c>
    </row>
    <row r="41" spans="1:7" ht="15.75">
      <c r="A41" s="120"/>
      <c r="B41" s="140"/>
      <c r="C41" s="5" t="s">
        <v>102</v>
      </c>
      <c r="D41" s="102"/>
      <c r="E41" s="102"/>
      <c r="F41" s="102"/>
      <c r="G41" s="102"/>
    </row>
    <row r="42" spans="1:7" ht="15.75">
      <c r="A42" s="119"/>
      <c r="B42" s="126"/>
      <c r="C42" s="5" t="s">
        <v>103</v>
      </c>
      <c r="D42" s="102"/>
      <c r="E42" s="102"/>
      <c r="F42" s="102"/>
      <c r="G42" s="102"/>
    </row>
    <row r="43" spans="1:7" ht="15.75">
      <c r="A43" s="118" t="s">
        <v>107</v>
      </c>
      <c r="B43" s="125" t="s">
        <v>89</v>
      </c>
      <c r="C43" s="68" t="s">
        <v>98</v>
      </c>
      <c r="D43" s="100">
        <f>D45</f>
        <v>11093.8</v>
      </c>
      <c r="E43" s="100">
        <f>E45</f>
        <v>1643.18</v>
      </c>
      <c r="F43" s="100">
        <f>F45</f>
        <v>1807.5</v>
      </c>
      <c r="G43" s="100">
        <f>G45</f>
        <v>14544.48</v>
      </c>
    </row>
    <row r="44" spans="1:7" ht="15.75">
      <c r="A44" s="120"/>
      <c r="B44" s="140"/>
      <c r="C44" s="5" t="s">
        <v>82</v>
      </c>
      <c r="D44" s="102"/>
      <c r="E44" s="102"/>
      <c r="F44" s="102"/>
      <c r="G44" s="102"/>
    </row>
    <row r="45" spans="1:7" ht="15.75">
      <c r="A45" s="120"/>
      <c r="B45" s="140"/>
      <c r="C45" s="32" t="s">
        <v>23</v>
      </c>
      <c r="D45" s="103">
        <f>D48</f>
        <v>11093.8</v>
      </c>
      <c r="E45" s="103">
        <f>E48</f>
        <v>1643.18</v>
      </c>
      <c r="F45" s="103">
        <f>F48</f>
        <v>1807.5</v>
      </c>
      <c r="G45" s="103">
        <f>G48</f>
        <v>14544.48</v>
      </c>
    </row>
    <row r="46" spans="1:7" ht="15.75">
      <c r="A46" s="120"/>
      <c r="B46" s="140"/>
      <c r="C46" s="5" t="s">
        <v>99</v>
      </c>
      <c r="D46" s="102"/>
      <c r="E46" s="102"/>
      <c r="F46" s="102"/>
      <c r="G46" s="102"/>
    </row>
    <row r="47" spans="1:7" ht="15.75">
      <c r="A47" s="120"/>
      <c r="B47" s="140"/>
      <c r="C47" s="5" t="s">
        <v>100</v>
      </c>
      <c r="D47" s="102"/>
      <c r="E47" s="102"/>
      <c r="F47" s="102"/>
      <c r="G47" s="102"/>
    </row>
    <row r="48" spans="1:7" ht="15.75">
      <c r="A48" s="120"/>
      <c r="B48" s="140"/>
      <c r="C48" s="5" t="s">
        <v>101</v>
      </c>
      <c r="D48" s="102">
        <f>'2.2.'!H8</f>
        <v>11093.8</v>
      </c>
      <c r="E48" s="102">
        <f>'2.2.'!I8</f>
        <v>1643.18</v>
      </c>
      <c r="F48" s="102">
        <f>'2.2.'!J8</f>
        <v>1807.5</v>
      </c>
      <c r="G48" s="102">
        <f>'2.2.'!K8</f>
        <v>14544.48</v>
      </c>
    </row>
    <row r="49" spans="1:7" ht="15.75">
      <c r="A49" s="120"/>
      <c r="B49" s="140"/>
      <c r="C49" s="5" t="s">
        <v>102</v>
      </c>
      <c r="D49" s="102"/>
      <c r="E49" s="102"/>
      <c r="F49" s="102"/>
      <c r="G49" s="102"/>
    </row>
    <row r="50" spans="1:7" ht="15.75">
      <c r="A50" s="119"/>
      <c r="B50" s="126"/>
      <c r="C50" s="5" t="s">
        <v>103</v>
      </c>
      <c r="D50" s="102"/>
      <c r="E50" s="102"/>
      <c r="F50" s="102"/>
      <c r="G50" s="102"/>
    </row>
    <row r="51" spans="1:7" ht="15.75">
      <c r="A51" s="118" t="s">
        <v>108</v>
      </c>
      <c r="B51" s="125" t="s">
        <v>87</v>
      </c>
      <c r="C51" s="68" t="s">
        <v>98</v>
      </c>
      <c r="D51" s="100">
        <f>D53</f>
        <v>5054.551</v>
      </c>
      <c r="E51" s="100">
        <f>E53</f>
        <v>14124.33</v>
      </c>
      <c r="F51" s="100">
        <f>F53</f>
        <v>15536.760000000002</v>
      </c>
      <c r="G51" s="100">
        <f>G53</f>
        <v>34715.641</v>
      </c>
    </row>
    <row r="52" spans="1:7" ht="15.75">
      <c r="A52" s="120"/>
      <c r="B52" s="140"/>
      <c r="C52" s="5" t="s">
        <v>82</v>
      </c>
      <c r="D52" s="102"/>
      <c r="E52" s="102"/>
      <c r="F52" s="102"/>
      <c r="G52" s="102"/>
    </row>
    <row r="53" spans="1:7" ht="15.75">
      <c r="A53" s="120"/>
      <c r="B53" s="140"/>
      <c r="C53" s="32" t="s">
        <v>23</v>
      </c>
      <c r="D53" s="103">
        <f>D56</f>
        <v>5054.551</v>
      </c>
      <c r="E53" s="103">
        <f>E56</f>
        <v>14124.33</v>
      </c>
      <c r="F53" s="103">
        <f>F56</f>
        <v>15536.760000000002</v>
      </c>
      <c r="G53" s="103">
        <f>G56</f>
        <v>34715.641</v>
      </c>
    </row>
    <row r="54" spans="1:7" ht="15.75">
      <c r="A54" s="120"/>
      <c r="B54" s="140"/>
      <c r="C54" s="5" t="s">
        <v>99</v>
      </c>
      <c r="D54" s="102"/>
      <c r="E54" s="102"/>
      <c r="F54" s="102"/>
      <c r="G54" s="102"/>
    </row>
    <row r="55" spans="1:7" ht="15.75">
      <c r="A55" s="120"/>
      <c r="B55" s="140"/>
      <c r="C55" s="5" t="s">
        <v>100</v>
      </c>
      <c r="D55" s="102"/>
      <c r="E55" s="102"/>
      <c r="F55" s="102"/>
      <c r="G55" s="102"/>
    </row>
    <row r="56" spans="1:7" ht="15.75">
      <c r="A56" s="120"/>
      <c r="B56" s="140"/>
      <c r="C56" s="5" t="s">
        <v>121</v>
      </c>
      <c r="D56" s="102">
        <f>'3.2.'!G7</f>
        <v>5054.551</v>
      </c>
      <c r="E56" s="102">
        <f>'3.2.'!H7</f>
        <v>14124.33</v>
      </c>
      <c r="F56" s="102">
        <f>'3.2.'!I7</f>
        <v>15536.760000000002</v>
      </c>
      <c r="G56" s="102">
        <f>'3.2.'!J7</f>
        <v>34715.641</v>
      </c>
    </row>
    <row r="57" spans="1:7" ht="15.75">
      <c r="A57" s="120"/>
      <c r="B57" s="140"/>
      <c r="C57" s="5" t="s">
        <v>102</v>
      </c>
      <c r="D57" s="102"/>
      <c r="E57" s="102"/>
      <c r="F57" s="102"/>
      <c r="G57" s="102"/>
    </row>
    <row r="58" spans="1:7" ht="15.75">
      <c r="A58" s="119"/>
      <c r="B58" s="126"/>
      <c r="C58" s="5" t="s">
        <v>103</v>
      </c>
      <c r="D58" s="102"/>
      <c r="E58" s="102"/>
      <c r="F58" s="102"/>
      <c r="G58" s="102"/>
    </row>
    <row r="59" spans="1:7" ht="15.75">
      <c r="A59" s="118" t="s">
        <v>110</v>
      </c>
      <c r="B59" s="125" t="s">
        <v>128</v>
      </c>
      <c r="C59" s="68" t="s">
        <v>98</v>
      </c>
      <c r="D59" s="100">
        <f>D61</f>
        <v>8500</v>
      </c>
      <c r="E59" s="100">
        <f>E61</f>
        <v>12000</v>
      </c>
      <c r="F59" s="100">
        <f>F61</f>
        <v>13200.000000000002</v>
      </c>
      <c r="G59" s="100">
        <f>G61</f>
        <v>33700</v>
      </c>
    </row>
    <row r="60" spans="1:7" ht="15.75">
      <c r="A60" s="120"/>
      <c r="B60" s="140"/>
      <c r="C60" s="5" t="s">
        <v>82</v>
      </c>
      <c r="D60" s="102"/>
      <c r="E60" s="102"/>
      <c r="F60" s="102"/>
      <c r="G60" s="102"/>
    </row>
    <row r="61" spans="1:7" ht="15.75">
      <c r="A61" s="120"/>
      <c r="B61" s="140"/>
      <c r="C61" s="32" t="s">
        <v>23</v>
      </c>
      <c r="D61" s="103">
        <f>D64</f>
        <v>8500</v>
      </c>
      <c r="E61" s="103">
        <f>E64</f>
        <v>12000</v>
      </c>
      <c r="F61" s="103">
        <f>F64</f>
        <v>13200.000000000002</v>
      </c>
      <c r="G61" s="103">
        <f>G64</f>
        <v>33700</v>
      </c>
    </row>
    <row r="62" spans="1:7" ht="15.75">
      <c r="A62" s="120"/>
      <c r="B62" s="140"/>
      <c r="C62" s="5" t="s">
        <v>99</v>
      </c>
      <c r="D62" s="102"/>
      <c r="E62" s="102"/>
      <c r="F62" s="102"/>
      <c r="G62" s="102"/>
    </row>
    <row r="63" spans="1:7" ht="15.75">
      <c r="A63" s="120"/>
      <c r="B63" s="140"/>
      <c r="C63" s="5" t="s">
        <v>100</v>
      </c>
      <c r="D63" s="102"/>
      <c r="E63" s="102"/>
      <c r="F63" s="102"/>
      <c r="G63" s="102"/>
    </row>
    <row r="64" spans="1:7" ht="15.75">
      <c r="A64" s="120"/>
      <c r="B64" s="140"/>
      <c r="C64" s="5" t="s">
        <v>101</v>
      </c>
      <c r="D64" s="102">
        <f>'4.2.'!G8</f>
        <v>8500</v>
      </c>
      <c r="E64" s="102">
        <f>'4.2.'!H8</f>
        <v>12000</v>
      </c>
      <c r="F64" s="102">
        <f>'4.2.'!I8</f>
        <v>13200.000000000002</v>
      </c>
      <c r="G64" s="102">
        <f>'4.2.'!J8</f>
        <v>33700</v>
      </c>
    </row>
    <row r="65" spans="1:7" ht="15.75">
      <c r="A65" s="120"/>
      <c r="B65" s="140"/>
      <c r="C65" s="5" t="s">
        <v>102</v>
      </c>
      <c r="D65" s="102"/>
      <c r="E65" s="102"/>
      <c r="F65" s="102"/>
      <c r="G65" s="102"/>
    </row>
    <row r="66" spans="1:7" ht="15.75">
      <c r="A66" s="119"/>
      <c r="B66" s="126"/>
      <c r="C66" s="5" t="s">
        <v>103</v>
      </c>
      <c r="D66" s="102"/>
      <c r="E66" s="102"/>
      <c r="F66" s="102"/>
      <c r="G66" s="102"/>
    </row>
    <row r="67" spans="1:7" ht="15.75">
      <c r="A67" s="13"/>
      <c r="B67" s="13"/>
      <c r="C67" s="14"/>
      <c r="D67" s="74"/>
      <c r="E67" s="74"/>
      <c r="F67" s="74"/>
      <c r="G67" s="74"/>
    </row>
    <row r="68" spans="1:7" ht="15.75">
      <c r="A68" s="13"/>
      <c r="B68" s="13"/>
      <c r="C68" s="14"/>
      <c r="D68" s="74"/>
      <c r="E68" s="74"/>
      <c r="F68" s="74"/>
      <c r="G68" s="74"/>
    </row>
    <row r="69" spans="1:7" ht="15.75">
      <c r="A69" s="13"/>
      <c r="B69" s="13"/>
      <c r="C69" s="14"/>
      <c r="D69" s="74"/>
      <c r="E69" s="74"/>
      <c r="F69" s="74"/>
      <c r="G69" s="74"/>
    </row>
    <row r="70" spans="1:7" ht="15.75">
      <c r="A70" s="13"/>
      <c r="B70" s="13"/>
      <c r="C70" s="14"/>
      <c r="D70" s="74"/>
      <c r="E70" s="74"/>
      <c r="F70" s="74"/>
      <c r="G70" s="74"/>
    </row>
    <row r="71" spans="1:7" ht="15.75">
      <c r="A71" s="13"/>
      <c r="B71" s="13"/>
      <c r="C71" s="14"/>
      <c r="D71" s="74"/>
      <c r="E71" s="74"/>
      <c r="F71" s="74"/>
      <c r="G71" s="74"/>
    </row>
    <row r="74" spans="1:2" ht="18.75">
      <c r="A74" s="112" t="s">
        <v>177</v>
      </c>
      <c r="B74" s="112"/>
    </row>
    <row r="75" spans="1:6" ht="18.75">
      <c r="A75" s="112" t="s">
        <v>123</v>
      </c>
      <c r="B75" s="112"/>
      <c r="E75" s="122" t="s">
        <v>178</v>
      </c>
      <c r="F75" s="122"/>
    </row>
  </sheetData>
  <sheetProtection/>
  <mergeCells count="21">
    <mergeCell ref="A43:A50"/>
    <mergeCell ref="A4:G4"/>
    <mergeCell ref="A5:G5"/>
    <mergeCell ref="D1:G1"/>
    <mergeCell ref="A3:G3"/>
    <mergeCell ref="A75:B75"/>
    <mergeCell ref="A51:A58"/>
    <mergeCell ref="B59:B66"/>
    <mergeCell ref="A59:A66"/>
    <mergeCell ref="B8:B9"/>
    <mergeCell ref="B29:B42"/>
    <mergeCell ref="E75:F75"/>
    <mergeCell ref="A8:A9"/>
    <mergeCell ref="B10:B28"/>
    <mergeCell ref="A10:A28"/>
    <mergeCell ref="B51:B58"/>
    <mergeCell ref="C8:C9"/>
    <mergeCell ref="D8:G8"/>
    <mergeCell ref="A74:B74"/>
    <mergeCell ref="A29:A42"/>
    <mergeCell ref="B43:B50"/>
  </mergeCells>
  <printOptions/>
  <pageMargins left="0.7874015748031497" right="0.5905511811023623" top="0.984251968503937" bottom="0.984251968503937" header="0.5118110236220472" footer="0.5118110236220472"/>
  <pageSetup firstPageNumber="13" useFirstPageNumber="1" horizontalDpi="600" verticalDpi="600" orientation="landscape" paperSize="9" scale="80" r:id="rId1"/>
  <headerFooter>
    <oddHeader>&amp;C&amp;"Times New Roman,обычный"&amp;12&amp;P</oddHeader>
  </headerFooter>
  <rowBreaks count="2" manualBreakCount="2">
    <brk id="28" max="255" man="1"/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view="pageLayout" zoomScaleSheetLayoutView="85" workbookViewId="0" topLeftCell="A16">
      <selection activeCell="G17" sqref="G17:H17"/>
    </sheetView>
  </sheetViews>
  <sheetFormatPr defaultColWidth="9.140625" defaultRowHeight="12.75"/>
  <cols>
    <col min="2" max="2" width="45.140625" style="0" customWidth="1"/>
    <col min="3" max="3" width="13.28125" style="0" customWidth="1"/>
    <col min="4" max="4" width="16.00390625" style="0" customWidth="1"/>
    <col min="5" max="5" width="17.421875" style="0" customWidth="1"/>
    <col min="6" max="6" width="19.8515625" style="0" customWidth="1"/>
    <col min="7" max="7" width="21.421875" style="0" customWidth="1"/>
    <col min="8" max="8" width="17.140625" style="0" customWidth="1"/>
    <col min="9" max="9" width="20.7109375" style="0" customWidth="1"/>
  </cols>
  <sheetData>
    <row r="1" spans="6:9" ht="69" customHeight="1">
      <c r="F1" s="30"/>
      <c r="G1" s="157" t="s">
        <v>164</v>
      </c>
      <c r="H1" s="158"/>
      <c r="I1" s="158"/>
    </row>
    <row r="2" spans="6:9" ht="12.75">
      <c r="F2" s="31"/>
      <c r="G2" s="31"/>
      <c r="H2" s="31"/>
      <c r="I2" s="31"/>
    </row>
    <row r="3" spans="1:9" ht="15.75">
      <c r="A3" s="123" t="s">
        <v>79</v>
      </c>
      <c r="B3" s="123"/>
      <c r="C3" s="123"/>
      <c r="D3" s="123"/>
      <c r="E3" s="123"/>
      <c r="F3" s="123"/>
      <c r="G3" s="123"/>
      <c r="H3" s="123"/>
      <c r="I3" s="123"/>
    </row>
    <row r="4" spans="1:9" ht="15.75">
      <c r="A4" s="123" t="s">
        <v>119</v>
      </c>
      <c r="B4" s="123"/>
      <c r="C4" s="123"/>
      <c r="D4" s="123"/>
      <c r="E4" s="123"/>
      <c r="F4" s="123"/>
      <c r="G4" s="123"/>
      <c r="H4" s="123"/>
      <c r="I4" s="12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31.5">
      <c r="A6" s="4" t="s">
        <v>0</v>
      </c>
      <c r="B6" s="4" t="s">
        <v>24</v>
      </c>
      <c r="C6" s="4" t="s">
        <v>2</v>
      </c>
      <c r="D6" s="4" t="s">
        <v>3</v>
      </c>
      <c r="E6" s="4">
        <v>2012</v>
      </c>
      <c r="F6" s="4">
        <v>2013</v>
      </c>
      <c r="G6" s="4">
        <v>2014</v>
      </c>
      <c r="H6" s="4">
        <v>2015</v>
      </c>
      <c r="I6" s="4">
        <v>2016</v>
      </c>
    </row>
    <row r="7" spans="1:9" ht="47.25" customHeight="1">
      <c r="A7" s="154" t="s">
        <v>78</v>
      </c>
      <c r="B7" s="155"/>
      <c r="C7" s="155"/>
      <c r="D7" s="155"/>
      <c r="E7" s="155"/>
      <c r="F7" s="155"/>
      <c r="G7" s="155"/>
      <c r="H7" s="155"/>
      <c r="I7" s="156"/>
    </row>
    <row r="8" spans="1:9" ht="63">
      <c r="A8" s="4">
        <v>1</v>
      </c>
      <c r="B8" s="5" t="s">
        <v>114</v>
      </c>
      <c r="C8" s="4" t="s">
        <v>5</v>
      </c>
      <c r="D8" s="5" t="s">
        <v>120</v>
      </c>
      <c r="E8" s="6">
        <v>2</v>
      </c>
      <c r="F8" s="6">
        <v>4</v>
      </c>
      <c r="G8" s="6">
        <v>6</v>
      </c>
      <c r="H8" s="6">
        <v>8</v>
      </c>
      <c r="I8" s="6">
        <v>10</v>
      </c>
    </row>
    <row r="9" spans="1:11" ht="63">
      <c r="A9" s="4">
        <v>2</v>
      </c>
      <c r="B9" s="5" t="s">
        <v>129</v>
      </c>
      <c r="C9" s="4" t="s">
        <v>7</v>
      </c>
      <c r="D9" s="5" t="s">
        <v>120</v>
      </c>
      <c r="E9" s="6">
        <v>1213</v>
      </c>
      <c r="F9" s="6">
        <v>1254</v>
      </c>
      <c r="G9" s="6">
        <f>F9*1.03</f>
        <v>1291.6200000000001</v>
      </c>
      <c r="H9" s="6">
        <f>G9*1.03</f>
        <v>1330.3686000000002</v>
      </c>
      <c r="I9" s="6">
        <f>H9*1.03</f>
        <v>1370.2796580000004</v>
      </c>
      <c r="K9" s="37"/>
    </row>
    <row r="13" spans="1:9" ht="15.75">
      <c r="A13" s="13"/>
      <c r="B13" s="14"/>
      <c r="C13" s="13"/>
      <c r="D13" s="13"/>
      <c r="E13" s="13"/>
      <c r="F13" s="13"/>
      <c r="G13" s="13"/>
      <c r="H13" s="13"/>
      <c r="I13" s="13"/>
    </row>
    <row r="14" spans="1:9" ht="15.75">
      <c r="A14" s="13"/>
      <c r="B14" s="14"/>
      <c r="C14" s="13"/>
      <c r="D14" s="13"/>
      <c r="E14" s="13"/>
      <c r="F14" s="13"/>
      <c r="G14" s="13"/>
      <c r="H14" s="13"/>
      <c r="I14" s="13"/>
    </row>
    <row r="15" spans="1:9" ht="15.75">
      <c r="A15" s="13"/>
      <c r="B15" s="14"/>
      <c r="C15" s="13"/>
      <c r="D15" s="13"/>
      <c r="E15" s="13"/>
      <c r="F15" s="13"/>
      <c r="G15" s="13"/>
      <c r="H15" s="13"/>
      <c r="I15" s="13"/>
    </row>
    <row r="16" spans="1:9" ht="18.75">
      <c r="A16" s="159" t="s">
        <v>177</v>
      </c>
      <c r="B16" s="159"/>
      <c r="C16" s="13"/>
      <c r="D16" s="13"/>
      <c r="E16" s="13"/>
      <c r="F16" s="13"/>
      <c r="G16" s="13"/>
      <c r="H16" s="13"/>
      <c r="I16" s="13"/>
    </row>
    <row r="17" spans="1:8" ht="18.75">
      <c r="A17" s="69" t="s">
        <v>123</v>
      </c>
      <c r="B17" s="69"/>
      <c r="G17" s="153" t="s">
        <v>178</v>
      </c>
      <c r="H17" s="153"/>
    </row>
  </sheetData>
  <sheetProtection/>
  <mergeCells count="6">
    <mergeCell ref="G17:H17"/>
    <mergeCell ref="A4:I4"/>
    <mergeCell ref="A7:I7"/>
    <mergeCell ref="A3:I3"/>
    <mergeCell ref="G1:I1"/>
    <mergeCell ref="A16:B16"/>
  </mergeCells>
  <printOptions/>
  <pageMargins left="0.7874015748031497" right="0.5905511811023623" top="0.984251968503937" bottom="0.984251968503937" header="0.5118110236220472" footer="0.5118110236220472"/>
  <pageSetup firstPageNumber="24" useFirstPageNumber="1" horizontalDpi="600" verticalDpi="600" orientation="landscape" paperSize="9" scale="74" r:id="rId1"/>
  <headerFooter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"/>
  <sheetViews>
    <sheetView view="pageBreakPreview" zoomScale="85" zoomScaleSheetLayoutView="85" workbookViewId="0" topLeftCell="A1">
      <selection activeCell="J19" sqref="J19"/>
    </sheetView>
  </sheetViews>
  <sheetFormatPr defaultColWidth="9.140625" defaultRowHeight="12.75"/>
  <cols>
    <col min="1" max="1" width="9.140625" style="16" customWidth="1"/>
    <col min="2" max="2" width="51.421875" style="16" customWidth="1"/>
    <col min="3" max="3" width="21.8515625" style="16" customWidth="1"/>
    <col min="4" max="7" width="9.140625" style="16" customWidth="1"/>
    <col min="8" max="8" width="14.8515625" style="57" customWidth="1"/>
    <col min="9" max="9" width="15.57421875" style="57" customWidth="1"/>
    <col min="10" max="10" width="19.00390625" style="57" customWidth="1"/>
    <col min="11" max="11" width="16.57421875" style="57" customWidth="1"/>
    <col min="12" max="12" width="37.7109375" style="16" customWidth="1"/>
    <col min="13" max="16384" width="9.140625" style="16" customWidth="1"/>
  </cols>
  <sheetData>
    <row r="1" spans="11:12" ht="64.5" customHeight="1">
      <c r="K1" s="157" t="s">
        <v>165</v>
      </c>
      <c r="L1" s="157"/>
    </row>
    <row r="2" spans="10:12" ht="15.75">
      <c r="J2" s="58"/>
      <c r="K2" s="59"/>
      <c r="L2" s="30"/>
    </row>
    <row r="3" spans="2:12" ht="15.75">
      <c r="B3" s="171" t="s">
        <v>81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12" ht="15.75">
      <c r="B4" s="171" t="s">
        <v>80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6" spans="1:14" ht="15.75">
      <c r="A6" s="181" t="s">
        <v>0</v>
      </c>
      <c r="B6" s="124" t="s">
        <v>13</v>
      </c>
      <c r="C6" s="124" t="s">
        <v>14</v>
      </c>
      <c r="D6" s="124" t="s">
        <v>15</v>
      </c>
      <c r="E6" s="124"/>
      <c r="F6" s="124"/>
      <c r="G6" s="124"/>
      <c r="H6" s="180" t="s">
        <v>16</v>
      </c>
      <c r="I6" s="180"/>
      <c r="J6" s="180"/>
      <c r="K6" s="180"/>
      <c r="L6" s="124" t="s">
        <v>17</v>
      </c>
      <c r="M6" s="20"/>
      <c r="N6" s="20"/>
    </row>
    <row r="7" spans="1:12" ht="56.25" customHeight="1">
      <c r="A7" s="181"/>
      <c r="B7" s="124"/>
      <c r="C7" s="124"/>
      <c r="D7" s="4" t="s">
        <v>18</v>
      </c>
      <c r="E7" s="4" t="s">
        <v>19</v>
      </c>
      <c r="F7" s="4" t="s">
        <v>20</v>
      </c>
      <c r="G7" s="4" t="s">
        <v>21</v>
      </c>
      <c r="H7" s="67">
        <v>2014</v>
      </c>
      <c r="I7" s="67">
        <v>2015</v>
      </c>
      <c r="J7" s="67">
        <v>2016</v>
      </c>
      <c r="K7" s="60" t="s">
        <v>22</v>
      </c>
      <c r="L7" s="124"/>
    </row>
    <row r="8" spans="1:12" s="52" customFormat="1" ht="55.5" customHeight="1">
      <c r="A8" s="179" t="s">
        <v>78</v>
      </c>
      <c r="B8" s="179"/>
      <c r="C8" s="179"/>
      <c r="D8" s="179"/>
      <c r="E8" s="179"/>
      <c r="F8" s="179"/>
      <c r="G8" s="179"/>
      <c r="H8" s="89">
        <f>H10+H11+H12</f>
        <v>591.85</v>
      </c>
      <c r="I8" s="89">
        <f>I10+I11+I12</f>
        <v>1308.3129999999999</v>
      </c>
      <c r="J8" s="89">
        <f>J10+J11+J12</f>
        <v>1433.423</v>
      </c>
      <c r="K8" s="89">
        <f>K10+K11+K12</f>
        <v>3333.586</v>
      </c>
      <c r="L8" s="54"/>
    </row>
    <row r="9" spans="1:12" s="53" customFormat="1" ht="15.75">
      <c r="A9" s="172" t="s">
        <v>82</v>
      </c>
      <c r="B9" s="173"/>
      <c r="C9" s="125" t="s">
        <v>23</v>
      </c>
      <c r="D9" s="94" t="s">
        <v>148</v>
      </c>
      <c r="E9" s="94" t="s">
        <v>136</v>
      </c>
      <c r="F9" s="94" t="s">
        <v>56</v>
      </c>
      <c r="G9" s="95" t="s">
        <v>56</v>
      </c>
      <c r="H9" s="91">
        <f>H10+H11</f>
        <v>537.4</v>
      </c>
      <c r="I9" s="91">
        <f>I10+I11</f>
        <v>1251.1399999999999</v>
      </c>
      <c r="J9" s="91">
        <f>J10+J11</f>
        <v>1376.25</v>
      </c>
      <c r="K9" s="91">
        <f>K10+K11</f>
        <v>3164.79</v>
      </c>
      <c r="L9" s="55"/>
    </row>
    <row r="10" spans="1:12" s="53" customFormat="1" ht="15.75" customHeight="1">
      <c r="A10" s="174"/>
      <c r="B10" s="175"/>
      <c r="C10" s="140"/>
      <c r="D10" s="167" t="s">
        <v>148</v>
      </c>
      <c r="E10" s="167" t="s">
        <v>136</v>
      </c>
      <c r="F10" s="167" t="s">
        <v>137</v>
      </c>
      <c r="G10" s="95" t="s">
        <v>138</v>
      </c>
      <c r="H10" s="96">
        <f aca="true" t="shared" si="0" ref="H10:K11">H14</f>
        <v>121</v>
      </c>
      <c r="I10" s="96">
        <f t="shared" si="0"/>
        <v>133.1</v>
      </c>
      <c r="J10" s="96">
        <f t="shared" si="0"/>
        <v>146.41</v>
      </c>
      <c r="K10" s="96">
        <f t="shared" si="0"/>
        <v>400.51</v>
      </c>
      <c r="L10" s="55"/>
    </row>
    <row r="11" spans="1:12" s="53" customFormat="1" ht="15.75">
      <c r="A11" s="174"/>
      <c r="B11" s="175"/>
      <c r="C11" s="126"/>
      <c r="D11" s="168"/>
      <c r="E11" s="168"/>
      <c r="F11" s="168"/>
      <c r="G11" s="95" t="s">
        <v>139</v>
      </c>
      <c r="H11" s="96">
        <f t="shared" si="0"/>
        <v>416.4</v>
      </c>
      <c r="I11" s="96">
        <f t="shared" si="0"/>
        <v>1118.04</v>
      </c>
      <c r="J11" s="96">
        <f t="shared" si="0"/>
        <v>1229.84</v>
      </c>
      <c r="K11" s="96">
        <f t="shared" si="0"/>
        <v>2764.2799999999997</v>
      </c>
      <c r="L11" s="55"/>
    </row>
    <row r="12" spans="1:12" s="53" customFormat="1" ht="15.75">
      <c r="A12" s="176"/>
      <c r="B12" s="177"/>
      <c r="C12" s="28" t="s">
        <v>34</v>
      </c>
      <c r="D12" s="95" t="s">
        <v>149</v>
      </c>
      <c r="E12" s="95" t="s">
        <v>136</v>
      </c>
      <c r="F12" s="95" t="s">
        <v>140</v>
      </c>
      <c r="G12" s="95" t="s">
        <v>138</v>
      </c>
      <c r="H12" s="96">
        <f>H17</f>
        <v>54.45</v>
      </c>
      <c r="I12" s="96">
        <f>I17</f>
        <v>57.173</v>
      </c>
      <c r="J12" s="96">
        <f>J17</f>
        <v>57.173</v>
      </c>
      <c r="K12" s="96">
        <f>K17</f>
        <v>168.796</v>
      </c>
      <c r="L12" s="55"/>
    </row>
    <row r="13" spans="1:12" s="49" customFormat="1" ht="15.75" customHeight="1">
      <c r="A13" s="166" t="s">
        <v>95</v>
      </c>
      <c r="B13" s="166"/>
      <c r="C13" s="166"/>
      <c r="D13" s="166"/>
      <c r="E13" s="166"/>
      <c r="F13" s="166"/>
      <c r="G13" s="166"/>
      <c r="H13" s="92">
        <f>H14+H15</f>
        <v>537.4</v>
      </c>
      <c r="I13" s="92">
        <f>I14+I15</f>
        <v>1251.1399999999999</v>
      </c>
      <c r="J13" s="92">
        <f>J14+J15</f>
        <v>1376.25</v>
      </c>
      <c r="K13" s="92">
        <f>K14+K15</f>
        <v>3164.79</v>
      </c>
      <c r="L13" s="50"/>
    </row>
    <row r="14" spans="1:12" ht="55.5" customHeight="1">
      <c r="A14" s="160">
        <v>1</v>
      </c>
      <c r="B14" s="125" t="s">
        <v>96</v>
      </c>
      <c r="C14" s="125" t="s">
        <v>23</v>
      </c>
      <c r="D14" s="160">
        <v>241</v>
      </c>
      <c r="E14" s="169" t="s">
        <v>136</v>
      </c>
      <c r="F14" s="169" t="s">
        <v>137</v>
      </c>
      <c r="G14" s="88" t="s">
        <v>138</v>
      </c>
      <c r="H14" s="90">
        <v>121</v>
      </c>
      <c r="I14" s="90">
        <v>133.1</v>
      </c>
      <c r="J14" s="90">
        <v>146.41</v>
      </c>
      <c r="K14" s="90">
        <f>H14+I14+J14</f>
        <v>400.51</v>
      </c>
      <c r="L14" s="125" t="s">
        <v>97</v>
      </c>
    </row>
    <row r="15" spans="1:12" ht="57" customHeight="1">
      <c r="A15" s="161"/>
      <c r="B15" s="126"/>
      <c r="C15" s="126"/>
      <c r="D15" s="161"/>
      <c r="E15" s="170"/>
      <c r="F15" s="170"/>
      <c r="G15" s="88" t="s">
        <v>139</v>
      </c>
      <c r="H15" s="90">
        <v>416.4</v>
      </c>
      <c r="I15" s="90">
        <v>1118.04</v>
      </c>
      <c r="J15" s="90">
        <v>1229.84</v>
      </c>
      <c r="K15" s="90">
        <f>SUM(H15:J15)</f>
        <v>2764.2799999999997</v>
      </c>
      <c r="L15" s="126"/>
    </row>
    <row r="16" spans="1:12" s="49" customFormat="1" ht="40.5" customHeight="1">
      <c r="A16" s="163" t="s">
        <v>33</v>
      </c>
      <c r="B16" s="164"/>
      <c r="C16" s="164"/>
      <c r="D16" s="164"/>
      <c r="E16" s="164"/>
      <c r="F16" s="164"/>
      <c r="G16" s="165"/>
      <c r="H16" s="92">
        <f>H17</f>
        <v>54.45</v>
      </c>
      <c r="I16" s="92">
        <f>H16*1.1</f>
        <v>59.89500000000001</v>
      </c>
      <c r="J16" s="92">
        <f>I16*1.1</f>
        <v>65.88450000000002</v>
      </c>
      <c r="K16" s="92">
        <f>H16+I16+J16</f>
        <v>180.22950000000003</v>
      </c>
      <c r="L16" s="48"/>
    </row>
    <row r="17" spans="1:12" ht="144.75" customHeight="1">
      <c r="A17" s="21">
        <v>1</v>
      </c>
      <c r="B17" s="27" t="s">
        <v>35</v>
      </c>
      <c r="C17" s="26" t="s">
        <v>106</v>
      </c>
      <c r="D17" s="88" t="s">
        <v>149</v>
      </c>
      <c r="E17" s="88" t="s">
        <v>136</v>
      </c>
      <c r="F17" s="88" t="s">
        <v>140</v>
      </c>
      <c r="G17" s="88" t="s">
        <v>138</v>
      </c>
      <c r="H17" s="90">
        <v>54.45</v>
      </c>
      <c r="I17" s="90">
        <v>57.173</v>
      </c>
      <c r="J17" s="90">
        <v>57.173</v>
      </c>
      <c r="K17" s="90">
        <f>H17+I17+J17</f>
        <v>168.796</v>
      </c>
      <c r="L17" s="11" t="s">
        <v>83</v>
      </c>
    </row>
    <row r="18" spans="2:12" ht="15.75">
      <c r="B18" s="29"/>
      <c r="C18" s="19"/>
      <c r="D18" s="19"/>
      <c r="E18" s="19"/>
      <c r="F18" s="19"/>
      <c r="G18" s="19"/>
      <c r="H18" s="61"/>
      <c r="I18" s="61"/>
      <c r="J18" s="61"/>
      <c r="K18" s="61"/>
      <c r="L18" s="19"/>
    </row>
    <row r="19" spans="2:12" ht="15.75">
      <c r="B19" s="29"/>
      <c r="C19" s="19"/>
      <c r="D19" s="19"/>
      <c r="E19" s="19"/>
      <c r="F19" s="19"/>
      <c r="G19" s="19"/>
      <c r="H19" s="61"/>
      <c r="I19" s="61"/>
      <c r="J19" s="61"/>
      <c r="K19" s="61"/>
      <c r="L19" s="19"/>
    </row>
    <row r="20" spans="2:12" ht="15.75">
      <c r="B20" s="29"/>
      <c r="C20" s="19"/>
      <c r="D20" s="19"/>
      <c r="E20" s="19"/>
      <c r="F20" s="19"/>
      <c r="G20" s="19"/>
      <c r="H20" s="61"/>
      <c r="I20" s="61"/>
      <c r="J20" s="61"/>
      <c r="K20" s="61"/>
      <c r="L20" s="19"/>
    </row>
    <row r="21" spans="1:12" ht="18.75">
      <c r="A21" s="178" t="s">
        <v>177</v>
      </c>
      <c r="B21" s="178"/>
      <c r="C21" s="76"/>
      <c r="D21" s="76"/>
      <c r="E21" s="76"/>
      <c r="F21" s="76"/>
      <c r="G21" s="76"/>
      <c r="H21" s="70"/>
      <c r="I21" s="70"/>
      <c r="J21" s="70"/>
      <c r="K21" s="70"/>
      <c r="L21" s="19"/>
    </row>
    <row r="22" spans="1:12" ht="18.75">
      <c r="A22" s="69" t="s">
        <v>123</v>
      </c>
      <c r="B22" s="75"/>
      <c r="C22" s="76"/>
      <c r="D22" s="76"/>
      <c r="E22" s="76"/>
      <c r="F22" s="76"/>
      <c r="G22" s="76"/>
      <c r="H22" s="70"/>
      <c r="I22" s="70"/>
      <c r="J22" s="162" t="s">
        <v>178</v>
      </c>
      <c r="K22" s="162"/>
      <c r="L22" s="19"/>
    </row>
  </sheetData>
  <sheetProtection/>
  <mergeCells count="26">
    <mergeCell ref="A21:B21"/>
    <mergeCell ref="A8:G8"/>
    <mergeCell ref="H6:K6"/>
    <mergeCell ref="D14:D15"/>
    <mergeCell ref="C14:C15"/>
    <mergeCell ref="B14:B15"/>
    <mergeCell ref="A6:A7"/>
    <mergeCell ref="B6:B7"/>
    <mergeCell ref="C6:C7"/>
    <mergeCell ref="F14:F15"/>
    <mergeCell ref="E14:E15"/>
    <mergeCell ref="B3:L3"/>
    <mergeCell ref="B4:L4"/>
    <mergeCell ref="L6:L7"/>
    <mergeCell ref="A9:B12"/>
    <mergeCell ref="C9:C11"/>
    <mergeCell ref="K1:L1"/>
    <mergeCell ref="A14:A15"/>
    <mergeCell ref="L14:L15"/>
    <mergeCell ref="J22:K22"/>
    <mergeCell ref="A16:G16"/>
    <mergeCell ref="A13:G13"/>
    <mergeCell ref="D6:G6"/>
    <mergeCell ref="D10:D11"/>
    <mergeCell ref="E10:E11"/>
    <mergeCell ref="F10:F11"/>
  </mergeCells>
  <printOptions/>
  <pageMargins left="0.7480314960629921" right="0.7480314960629921" top="0.984251968503937" bottom="0.984251968503937" header="0.5118110236220472" footer="0.5118110236220472"/>
  <pageSetup firstPageNumber="25" useFirstPageNumber="1" horizontalDpi="600" verticalDpi="600" orientation="landscape" paperSize="9" scale="59" r:id="rId1"/>
  <headerFooter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view="pageLayout" zoomScaleSheetLayoutView="100" workbookViewId="0" topLeftCell="A13">
      <selection activeCell="F21" sqref="F21"/>
    </sheetView>
  </sheetViews>
  <sheetFormatPr defaultColWidth="9.140625" defaultRowHeight="12.75"/>
  <cols>
    <col min="1" max="1" width="6.140625" style="0" customWidth="1"/>
    <col min="2" max="2" width="39.140625" style="0" customWidth="1"/>
    <col min="3" max="3" width="11.7109375" style="0" customWidth="1"/>
    <col min="4" max="4" width="14.28125" style="0" customWidth="1"/>
    <col min="5" max="6" width="12.421875" style="0" customWidth="1"/>
    <col min="7" max="8" width="17.8515625" style="0" customWidth="1"/>
    <col min="9" max="9" width="23.00390625" style="0" customWidth="1"/>
  </cols>
  <sheetData>
    <row r="1" spans="7:9" ht="66" customHeight="1">
      <c r="G1" s="157" t="s">
        <v>166</v>
      </c>
      <c r="H1" s="158"/>
      <c r="I1" s="158"/>
    </row>
    <row r="3" spans="1:9" ht="30.75" customHeight="1">
      <c r="A3" s="123" t="s">
        <v>167</v>
      </c>
      <c r="B3" s="123"/>
      <c r="C3" s="123"/>
      <c r="D3" s="123"/>
      <c r="E3" s="123"/>
      <c r="F3" s="123"/>
      <c r="G3" s="123"/>
      <c r="H3" s="123"/>
      <c r="I3" s="123"/>
    </row>
    <row r="4" spans="1:9" ht="15.75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31.5">
      <c r="A6" s="4" t="s">
        <v>0</v>
      </c>
      <c r="B6" s="4" t="s">
        <v>24</v>
      </c>
      <c r="C6" s="4" t="s">
        <v>2</v>
      </c>
      <c r="D6" s="4" t="s">
        <v>3</v>
      </c>
      <c r="E6" s="4">
        <v>2012</v>
      </c>
      <c r="F6" s="4">
        <v>2013</v>
      </c>
      <c r="G6" s="4">
        <v>2014</v>
      </c>
      <c r="H6" s="4">
        <v>2015</v>
      </c>
      <c r="I6" s="4">
        <v>2016</v>
      </c>
    </row>
    <row r="7" spans="1:9" ht="44.25" customHeight="1">
      <c r="A7" s="154" t="s">
        <v>76</v>
      </c>
      <c r="B7" s="155"/>
      <c r="C7" s="155"/>
      <c r="D7" s="155"/>
      <c r="E7" s="155"/>
      <c r="F7" s="155"/>
      <c r="G7" s="155"/>
      <c r="H7" s="155"/>
      <c r="I7" s="156"/>
    </row>
    <row r="8" spans="1:9" ht="34.5" customHeight="1">
      <c r="A8" s="4">
        <v>1</v>
      </c>
      <c r="B8" s="5" t="s">
        <v>91</v>
      </c>
      <c r="C8" s="4" t="s">
        <v>9</v>
      </c>
      <c r="D8" s="140" t="s">
        <v>92</v>
      </c>
      <c r="E8" s="4">
        <v>393.17</v>
      </c>
      <c r="F8" s="12">
        <f aca="true" t="shared" si="0" ref="F8:I10">E8*1.01</f>
        <v>397.1017</v>
      </c>
      <c r="G8" s="12">
        <f t="shared" si="0"/>
        <v>401.072717</v>
      </c>
      <c r="H8" s="12">
        <f t="shared" si="0"/>
        <v>405.08344417</v>
      </c>
      <c r="I8" s="12">
        <f t="shared" si="0"/>
        <v>409.1342786117</v>
      </c>
    </row>
    <row r="9" spans="1:9" ht="24" customHeight="1">
      <c r="A9" s="4">
        <v>2</v>
      </c>
      <c r="B9" s="5" t="s">
        <v>30</v>
      </c>
      <c r="C9" s="4" t="s">
        <v>9</v>
      </c>
      <c r="D9" s="140"/>
      <c r="E9" s="4">
        <v>1874</v>
      </c>
      <c r="F9" s="38">
        <f t="shared" si="0"/>
        <v>1892.74</v>
      </c>
      <c r="G9" s="38">
        <f t="shared" si="0"/>
        <v>1911.6674</v>
      </c>
      <c r="H9" s="38">
        <f t="shared" si="0"/>
        <v>1930.7840740000001</v>
      </c>
      <c r="I9" s="38">
        <f t="shared" si="0"/>
        <v>1950.0919147400002</v>
      </c>
    </row>
    <row r="10" spans="1:9" ht="26.25" customHeight="1">
      <c r="A10" s="4">
        <v>3</v>
      </c>
      <c r="B10" s="5" t="s">
        <v>31</v>
      </c>
      <c r="C10" s="4" t="s">
        <v>32</v>
      </c>
      <c r="D10" s="126"/>
      <c r="E10" s="4">
        <v>1506</v>
      </c>
      <c r="F10" s="38">
        <f t="shared" si="0"/>
        <v>1521.06</v>
      </c>
      <c r="G10" s="38">
        <f t="shared" si="0"/>
        <v>1536.2706</v>
      </c>
      <c r="H10" s="38">
        <f t="shared" si="0"/>
        <v>1551.6333060000002</v>
      </c>
      <c r="I10" s="38">
        <f t="shared" si="0"/>
        <v>1567.1496390600003</v>
      </c>
    </row>
    <row r="11" spans="1:9" ht="26.25" customHeight="1">
      <c r="A11" s="13"/>
      <c r="B11" s="14"/>
      <c r="C11" s="13"/>
      <c r="D11" s="14"/>
      <c r="E11" s="13"/>
      <c r="F11" s="77"/>
      <c r="G11" s="77"/>
      <c r="H11" s="77"/>
      <c r="I11" s="77"/>
    </row>
    <row r="12" spans="1:9" ht="26.25" customHeight="1">
      <c r="A12" s="13"/>
      <c r="B12" s="14"/>
      <c r="C12" s="13"/>
      <c r="D12" s="14"/>
      <c r="E12" s="13"/>
      <c r="F12" s="77"/>
      <c r="G12" s="77"/>
      <c r="H12" s="77"/>
      <c r="I12" s="77"/>
    </row>
    <row r="13" spans="1:9" ht="15.75">
      <c r="A13" s="13"/>
      <c r="B13" s="14"/>
      <c r="C13" s="13"/>
      <c r="D13" s="14"/>
      <c r="E13" s="13"/>
      <c r="F13" s="77"/>
      <c r="G13" s="77"/>
      <c r="H13" s="77"/>
      <c r="I13" s="77"/>
    </row>
    <row r="14" spans="1:9" ht="15.75">
      <c r="A14" s="13"/>
      <c r="B14" s="14"/>
      <c r="C14" s="13"/>
      <c r="D14" s="14"/>
      <c r="E14" s="13"/>
      <c r="F14" s="77"/>
      <c r="G14" s="77"/>
      <c r="H14" s="77"/>
      <c r="I14" s="77"/>
    </row>
    <row r="15" spans="1:9" ht="15.75">
      <c r="A15" s="13"/>
      <c r="B15" s="14"/>
      <c r="C15" s="13"/>
      <c r="D15" s="14"/>
      <c r="E15" s="13"/>
      <c r="F15" s="77"/>
      <c r="G15" s="77"/>
      <c r="H15" s="77"/>
      <c r="I15" s="77"/>
    </row>
    <row r="16" spans="1:9" ht="15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8.75">
      <c r="A17" s="105" t="s">
        <v>177</v>
      </c>
      <c r="B17" s="105"/>
      <c r="C17" s="76"/>
      <c r="D17" s="72"/>
      <c r="E17" s="72"/>
      <c r="F17" s="72"/>
      <c r="G17" s="72"/>
      <c r="H17" s="72"/>
      <c r="I17" s="13"/>
    </row>
    <row r="18" spans="1:9" ht="18.75">
      <c r="A18" s="159" t="s">
        <v>123</v>
      </c>
      <c r="B18" s="159"/>
      <c r="C18" s="72"/>
      <c r="D18" s="72"/>
      <c r="E18" s="72"/>
      <c r="F18" s="72"/>
      <c r="G18" s="72"/>
      <c r="H18" s="113" t="s">
        <v>178</v>
      </c>
      <c r="I18" s="113"/>
    </row>
    <row r="19" spans="1:9" ht="15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5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5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5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</sheetData>
  <sheetProtection/>
  <mergeCells count="7">
    <mergeCell ref="G1:I1"/>
    <mergeCell ref="A18:B18"/>
    <mergeCell ref="D8:D10"/>
    <mergeCell ref="A7:I7"/>
    <mergeCell ref="H18:I18"/>
    <mergeCell ref="A4:I4"/>
    <mergeCell ref="A3:I3"/>
  </mergeCells>
  <printOptions/>
  <pageMargins left="0.7874015748031497" right="0.5905511811023623" top="0.984251968503937" bottom="0.984251968503937" header="0.5118110236220472" footer="0.5118110236220472"/>
  <pageSetup firstPageNumber="32" useFirstPageNumber="1" horizontalDpi="600" verticalDpi="600" orientation="landscape" paperSize="9" scale="86" r:id="rId1"/>
  <headerFooter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50"/>
  <sheetViews>
    <sheetView view="pageLayout" zoomScaleSheetLayoutView="100" workbookViewId="0" topLeftCell="A1">
      <selection activeCell="G12" sqref="G12"/>
    </sheetView>
  </sheetViews>
  <sheetFormatPr defaultColWidth="9.140625" defaultRowHeight="12.75"/>
  <cols>
    <col min="1" max="1" width="11.28125" style="16" bestFit="1" customWidth="1"/>
    <col min="2" max="2" width="28.57421875" style="0" customWidth="1"/>
    <col min="3" max="3" width="21.140625" style="0" customWidth="1"/>
    <col min="8" max="9" width="12.7109375" style="0" customWidth="1"/>
    <col min="10" max="10" width="14.8515625" style="0" customWidth="1"/>
    <col min="11" max="11" width="14.00390625" style="0" customWidth="1"/>
    <col min="12" max="12" width="33.7109375" style="0" customWidth="1"/>
  </cols>
  <sheetData>
    <row r="1" spans="10:12" s="16" customFormat="1" ht="65.25" customHeight="1">
      <c r="J1" s="104"/>
      <c r="K1" s="182" t="s">
        <v>168</v>
      </c>
      <c r="L1" s="182"/>
    </row>
    <row r="2" spans="10:12" s="16" customFormat="1" ht="15.75">
      <c r="J2" s="15"/>
      <c r="K2" s="15"/>
      <c r="L2" s="15"/>
    </row>
    <row r="3" spans="1:12" ht="15.75">
      <c r="A3" s="171" t="s">
        <v>77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12" ht="15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24.75" customHeight="1">
      <c r="A5" s="118" t="s">
        <v>0</v>
      </c>
      <c r="B5" s="124" t="s">
        <v>13</v>
      </c>
      <c r="C5" s="124" t="s">
        <v>14</v>
      </c>
      <c r="D5" s="124" t="s">
        <v>15</v>
      </c>
      <c r="E5" s="124"/>
      <c r="F5" s="124"/>
      <c r="G5" s="124"/>
      <c r="H5" s="124" t="s">
        <v>16</v>
      </c>
      <c r="I5" s="124"/>
      <c r="J5" s="124"/>
      <c r="K5" s="124"/>
      <c r="L5" s="124" t="s">
        <v>17</v>
      </c>
      <c r="M5" s="17"/>
      <c r="N5" s="17"/>
    </row>
    <row r="6" spans="1:12" ht="39" customHeight="1">
      <c r="A6" s="119"/>
      <c r="B6" s="124"/>
      <c r="C6" s="124"/>
      <c r="D6" s="4" t="s">
        <v>18</v>
      </c>
      <c r="E6" s="4" t="s">
        <v>19</v>
      </c>
      <c r="F6" s="4" t="s">
        <v>20</v>
      </c>
      <c r="G6" s="4" t="s">
        <v>21</v>
      </c>
      <c r="H6" s="4">
        <v>2014</v>
      </c>
      <c r="I6" s="4">
        <v>2015</v>
      </c>
      <c r="J6" s="4">
        <v>2016</v>
      </c>
      <c r="K6" s="4" t="s">
        <v>22</v>
      </c>
      <c r="L6" s="124"/>
    </row>
    <row r="7" spans="1:14" ht="63.75" customHeight="1">
      <c r="A7" s="183" t="s">
        <v>71</v>
      </c>
      <c r="B7" s="184"/>
      <c r="C7" s="184"/>
      <c r="D7" s="184"/>
      <c r="E7" s="184"/>
      <c r="F7" s="184"/>
      <c r="G7" s="185"/>
      <c r="H7" s="43">
        <f>H8</f>
        <v>11093.8</v>
      </c>
      <c r="I7" s="43">
        <f>I8</f>
        <v>1643.18</v>
      </c>
      <c r="J7" s="43">
        <f>J8</f>
        <v>1807.5</v>
      </c>
      <c r="K7" s="43">
        <f>K8</f>
        <v>14544.48</v>
      </c>
      <c r="L7" s="42"/>
      <c r="N7" s="47"/>
    </row>
    <row r="8" spans="1:12" s="46" customFormat="1" ht="15.75">
      <c r="A8" s="163" t="s">
        <v>27</v>
      </c>
      <c r="B8" s="164"/>
      <c r="C8" s="164"/>
      <c r="D8" s="164"/>
      <c r="E8" s="164"/>
      <c r="F8" s="164"/>
      <c r="G8" s="165"/>
      <c r="H8" s="44">
        <f>SUM(H9:H12)</f>
        <v>11093.8</v>
      </c>
      <c r="I8" s="44">
        <f>I9+I10+I11</f>
        <v>1643.18</v>
      </c>
      <c r="J8" s="44">
        <f>J9+J10+J11</f>
        <v>1807.5</v>
      </c>
      <c r="K8" s="44">
        <f>H8+I8+J8</f>
        <v>14544.48</v>
      </c>
      <c r="L8" s="45"/>
    </row>
    <row r="9" spans="1:12" ht="47.25">
      <c r="A9" s="4">
        <v>1</v>
      </c>
      <c r="B9" s="5" t="s">
        <v>28</v>
      </c>
      <c r="C9" s="4" t="s">
        <v>23</v>
      </c>
      <c r="D9" s="88" t="s">
        <v>148</v>
      </c>
      <c r="E9" s="88" t="s">
        <v>141</v>
      </c>
      <c r="F9" s="88" t="s">
        <v>142</v>
      </c>
      <c r="G9" s="88" t="s">
        <v>139</v>
      </c>
      <c r="H9" s="25">
        <v>443.8</v>
      </c>
      <c r="I9" s="25">
        <v>503.18</v>
      </c>
      <c r="J9" s="25">
        <v>576.5</v>
      </c>
      <c r="K9" s="24">
        <f>H9+I9+J9</f>
        <v>1523.48</v>
      </c>
      <c r="L9" s="5" t="s">
        <v>133</v>
      </c>
    </row>
    <row r="10" spans="1:12" ht="47.25">
      <c r="A10" s="4">
        <v>2</v>
      </c>
      <c r="B10" s="5" t="s">
        <v>132</v>
      </c>
      <c r="C10" s="4" t="s">
        <v>23</v>
      </c>
      <c r="D10" s="88" t="s">
        <v>148</v>
      </c>
      <c r="E10" s="88" t="s">
        <v>141</v>
      </c>
      <c r="F10" s="88" t="s">
        <v>143</v>
      </c>
      <c r="G10" s="88" t="s">
        <v>139</v>
      </c>
      <c r="H10" s="25">
        <v>800</v>
      </c>
      <c r="I10" s="25">
        <v>865</v>
      </c>
      <c r="J10" s="25">
        <v>928.5</v>
      </c>
      <c r="K10" s="24">
        <f>H10+I10+J10</f>
        <v>2593.5</v>
      </c>
      <c r="L10" s="5" t="s">
        <v>135</v>
      </c>
    </row>
    <row r="11" spans="1:12" ht="63">
      <c r="A11" s="4">
        <v>3</v>
      </c>
      <c r="B11" s="5" t="s">
        <v>29</v>
      </c>
      <c r="C11" s="4" t="s">
        <v>23</v>
      </c>
      <c r="D11" s="88" t="s">
        <v>148</v>
      </c>
      <c r="E11" s="88" t="s">
        <v>141</v>
      </c>
      <c r="F11" s="88" t="s">
        <v>144</v>
      </c>
      <c r="G11" s="88" t="s">
        <v>139</v>
      </c>
      <c r="H11" s="25">
        <v>250</v>
      </c>
      <c r="I11" s="25">
        <f>H11*1.1</f>
        <v>275</v>
      </c>
      <c r="J11" s="25">
        <f>I11*1.1</f>
        <v>302.5</v>
      </c>
      <c r="K11" s="24">
        <f>H11+I11+J11</f>
        <v>827.5</v>
      </c>
      <c r="L11" s="5" t="s">
        <v>134</v>
      </c>
    </row>
    <row r="12" spans="1:12" ht="63">
      <c r="A12" s="21">
        <v>4</v>
      </c>
      <c r="B12" s="18" t="s">
        <v>153</v>
      </c>
      <c r="C12" s="4" t="s">
        <v>23</v>
      </c>
      <c r="D12" s="21">
        <v>241</v>
      </c>
      <c r="E12" s="21">
        <v>405</v>
      </c>
      <c r="F12" s="21">
        <v>828281</v>
      </c>
      <c r="G12" s="21">
        <v>810</v>
      </c>
      <c r="H12" s="98">
        <v>9600</v>
      </c>
      <c r="I12" s="98">
        <v>0</v>
      </c>
      <c r="J12" s="98">
        <v>0</v>
      </c>
      <c r="K12" s="24">
        <f>H12+I12+J12</f>
        <v>9600</v>
      </c>
      <c r="L12" s="99"/>
    </row>
    <row r="13" spans="2:12" ht="15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5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8.75">
      <c r="A15" s="78" t="s">
        <v>177</v>
      </c>
      <c r="B15" s="78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8.75" customHeight="1">
      <c r="A16" s="78" t="s">
        <v>123</v>
      </c>
      <c r="B16" s="78"/>
      <c r="C16" s="16"/>
      <c r="D16" s="16"/>
      <c r="E16" s="16"/>
      <c r="F16" s="16"/>
      <c r="G16" s="16"/>
      <c r="H16" s="16"/>
      <c r="I16" s="16"/>
      <c r="J16" s="153" t="s">
        <v>178</v>
      </c>
      <c r="K16" s="153"/>
      <c r="L16" s="16"/>
    </row>
    <row r="17" spans="2:12" ht="15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ht="15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15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5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5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5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5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5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5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ht="15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15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5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5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5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5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5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ht="15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ht="15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5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2:12" ht="15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2" ht="15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2:12" ht="15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5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5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ht="15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5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5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</sheetData>
  <sheetProtection/>
  <mergeCells count="11">
    <mergeCell ref="A3:L3"/>
    <mergeCell ref="A5:A6"/>
    <mergeCell ref="B5:B6"/>
    <mergeCell ref="C5:C6"/>
    <mergeCell ref="K1:L1"/>
    <mergeCell ref="A8:G8"/>
    <mergeCell ref="J16:K16"/>
    <mergeCell ref="D5:G5"/>
    <mergeCell ref="H5:K5"/>
    <mergeCell ref="L5:L6"/>
    <mergeCell ref="A7:G7"/>
  </mergeCells>
  <printOptions/>
  <pageMargins left="0.7874015748031497" right="0.5905511811023623" top="0.984251968503937" bottom="0.984251968503937" header="0.5118110236220472" footer="0.5118110236220472"/>
  <pageSetup firstPageNumber="33" useFirstPageNumber="1" horizontalDpi="600" verticalDpi="600" orientation="landscape" paperSize="9" scale="72" r:id="rId1"/>
  <headerFooter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view="pageLayout" zoomScaleSheetLayoutView="85" workbookViewId="0" topLeftCell="A4">
      <selection activeCell="B7" sqref="B7"/>
    </sheetView>
  </sheetViews>
  <sheetFormatPr defaultColWidth="9.140625" defaultRowHeight="12.75"/>
  <cols>
    <col min="1" max="1" width="5.57421875" style="0" customWidth="1"/>
    <col min="2" max="2" width="29.140625" style="0" customWidth="1"/>
    <col min="3" max="3" width="14.140625" style="0" customWidth="1"/>
    <col min="4" max="4" width="20.8515625" style="0" customWidth="1"/>
    <col min="5" max="5" width="17.7109375" style="0" customWidth="1"/>
    <col min="6" max="6" width="18.140625" style="0" customWidth="1"/>
    <col min="7" max="7" width="17.00390625" style="0" customWidth="1"/>
    <col min="8" max="8" width="17.421875" style="0" customWidth="1"/>
    <col min="9" max="9" width="16.8515625" style="0" customWidth="1"/>
  </cols>
  <sheetData>
    <row r="1" spans="7:9" ht="85.5" customHeight="1">
      <c r="G1" s="157" t="s">
        <v>169</v>
      </c>
      <c r="H1" s="157"/>
      <c r="I1" s="157"/>
    </row>
    <row r="2" spans="6:9" ht="12.75">
      <c r="F2" s="187"/>
      <c r="G2" s="187"/>
      <c r="H2" s="187"/>
      <c r="I2" s="187"/>
    </row>
    <row r="3" spans="1:9" ht="36" customHeight="1">
      <c r="A3" s="123" t="s">
        <v>170</v>
      </c>
      <c r="B3" s="123"/>
      <c r="C3" s="123"/>
      <c r="D3" s="123"/>
      <c r="E3" s="123"/>
      <c r="F3" s="123"/>
      <c r="G3" s="123"/>
      <c r="H3" s="123"/>
      <c r="I3" s="123"/>
    </row>
    <row r="4" spans="1:9" ht="15.7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31.5">
      <c r="A5" s="4" t="s">
        <v>0</v>
      </c>
      <c r="B5" s="4" t="s">
        <v>24</v>
      </c>
      <c r="C5" s="4" t="s">
        <v>2</v>
      </c>
      <c r="D5" s="4" t="s">
        <v>3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</row>
    <row r="6" spans="1:9" ht="29.25" customHeight="1">
      <c r="A6" s="154" t="s">
        <v>73</v>
      </c>
      <c r="B6" s="155"/>
      <c r="C6" s="155"/>
      <c r="D6" s="155"/>
      <c r="E6" s="155"/>
      <c r="F6" s="155"/>
      <c r="G6" s="155"/>
      <c r="H6" s="155"/>
      <c r="I6" s="156"/>
    </row>
    <row r="7" spans="1:9" ht="47.25">
      <c r="A7" s="4">
        <v>1</v>
      </c>
      <c r="B7" s="5" t="s">
        <v>72</v>
      </c>
      <c r="C7" s="4" t="s">
        <v>9</v>
      </c>
      <c r="D7" s="5" t="s">
        <v>8</v>
      </c>
      <c r="E7" s="8">
        <v>126.67</v>
      </c>
      <c r="F7" s="8">
        <v>55.12</v>
      </c>
      <c r="G7" s="8">
        <v>50.55</v>
      </c>
      <c r="H7" s="8">
        <v>117.7</v>
      </c>
      <c r="I7" s="8">
        <v>119.51</v>
      </c>
    </row>
    <row r="8" spans="1:9" s="22" customFormat="1" ht="15.75">
      <c r="A8" s="13"/>
      <c r="B8" s="13"/>
      <c r="C8" s="13"/>
      <c r="D8" s="13"/>
      <c r="E8" s="13"/>
      <c r="F8" s="13"/>
      <c r="G8" s="13"/>
      <c r="H8" s="13"/>
      <c r="I8" s="13"/>
    </row>
    <row r="9" spans="1:9" s="22" customFormat="1" ht="15.75">
      <c r="A9" s="13"/>
      <c r="B9" s="13"/>
      <c r="C9" s="13"/>
      <c r="D9" s="13"/>
      <c r="E9" s="13"/>
      <c r="F9" s="13"/>
      <c r="G9" s="13"/>
      <c r="H9" s="13"/>
      <c r="I9" s="13"/>
    </row>
    <row r="10" spans="1:9" s="22" customFormat="1" ht="15.75">
      <c r="A10" s="13"/>
      <c r="B10" s="13"/>
      <c r="C10" s="13"/>
      <c r="D10" s="13"/>
      <c r="E10" s="13"/>
      <c r="F10" s="13"/>
      <c r="G10" s="13"/>
      <c r="H10" s="13"/>
      <c r="I10" s="13"/>
    </row>
    <row r="11" s="22" customFormat="1" ht="15.75">
      <c r="I11" s="13"/>
    </row>
    <row r="12" s="22" customFormat="1" ht="18.75" customHeight="1">
      <c r="I12" s="13"/>
    </row>
    <row r="13" spans="1:9" s="22" customFormat="1" ht="15.75">
      <c r="A13" s="13"/>
      <c r="B13" s="13"/>
      <c r="C13" s="13"/>
      <c r="D13" s="13"/>
      <c r="E13" s="13"/>
      <c r="F13" s="13"/>
      <c r="G13" s="13"/>
      <c r="H13" s="13"/>
      <c r="I13" s="13"/>
    </row>
    <row r="14" spans="1:9" s="22" customFormat="1" ht="15.75">
      <c r="A14" s="13"/>
      <c r="B14" s="13"/>
      <c r="C14" s="13"/>
      <c r="D14" s="13"/>
      <c r="E14" s="13"/>
      <c r="F14" s="13"/>
      <c r="G14" s="13"/>
      <c r="H14" s="13"/>
      <c r="I14" s="13"/>
    </row>
    <row r="15" spans="1:9" s="22" customFormat="1" ht="18.75">
      <c r="A15" s="105" t="s">
        <v>177</v>
      </c>
      <c r="B15" s="105"/>
      <c r="C15" s="13"/>
      <c r="D15" s="13"/>
      <c r="E15" s="13"/>
      <c r="F15" s="13"/>
      <c r="G15" s="13"/>
      <c r="H15" s="13"/>
      <c r="I15" s="13"/>
    </row>
    <row r="16" spans="1:8" ht="18.75">
      <c r="A16" s="159" t="s">
        <v>123</v>
      </c>
      <c r="B16" s="159"/>
      <c r="C16" s="159"/>
      <c r="D16" s="13"/>
      <c r="E16" s="13"/>
      <c r="F16" s="13"/>
      <c r="G16" s="113" t="s">
        <v>178</v>
      </c>
      <c r="H16" s="113"/>
    </row>
  </sheetData>
  <sheetProtection/>
  <mergeCells count="7">
    <mergeCell ref="A3:I3"/>
    <mergeCell ref="A4:I4"/>
    <mergeCell ref="G1:I1"/>
    <mergeCell ref="A16:C16"/>
    <mergeCell ref="G16:H16"/>
    <mergeCell ref="A6:I6"/>
    <mergeCell ref="F2:I2"/>
  </mergeCells>
  <printOptions/>
  <pageMargins left="0.7874015748031497" right="0.5905511811023623" top="0.984251968503937" bottom="0.984251968503937" header="0.5118110236220472" footer="0.5118110236220472"/>
  <pageSetup firstPageNumber="40" useFirstPageNumber="1" horizontalDpi="600" verticalDpi="600" orientation="landscape" paperSize="9" scale="8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Щепко</cp:lastModifiedBy>
  <cp:lastPrinted>2014-10-20T02:40:12Z</cp:lastPrinted>
  <dcterms:created xsi:type="dcterms:W3CDTF">1996-10-08T23:32:33Z</dcterms:created>
  <dcterms:modified xsi:type="dcterms:W3CDTF">2014-10-20T02:40:51Z</dcterms:modified>
  <cp:category/>
  <cp:version/>
  <cp:contentType/>
  <cp:contentStatus/>
</cp:coreProperties>
</file>