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<sst xmlns="http://schemas.openxmlformats.org/spreadsheetml/2006/main" count="186" uniqueCount="147">
  <si>
    <t>Наименование потребителя</t>
  </si>
  <si>
    <t>кВт/ч</t>
  </si>
  <si>
    <t>тыс.руб.</t>
  </si>
  <si>
    <t>№ п/п</t>
  </si>
  <si>
    <t>расчетный тариф</t>
  </si>
  <si>
    <t>электроэнергия</t>
  </si>
  <si>
    <t>теплоэнергия</t>
  </si>
  <si>
    <t xml:space="preserve">                Лимиты потребления энергоресурсов учреждениям и организациям, </t>
  </si>
  <si>
    <t>МКОУ«Туруханская СОШ №1»</t>
  </si>
  <si>
    <t>МКОУ«Туруханская НОШ № 4»</t>
  </si>
  <si>
    <t>МКОУ«Туруханская НОШ № 5»</t>
  </si>
  <si>
    <t>МКОУ «Борская СОШ»</t>
  </si>
  <si>
    <t>МКОУ «Бахтинская СОШ»</t>
  </si>
  <si>
    <t>МКОУ «Зотинская СОШ»</t>
  </si>
  <si>
    <t>МКОУ «Вороговская СОШ»</t>
  </si>
  <si>
    <t>МКОУ «Верхнеимбатская СОШ»</t>
  </si>
  <si>
    <t>МКОУ «Верещагинская СОШ»</t>
  </si>
  <si>
    <t>МКОУ «Сургутихинская СОШ»</t>
  </si>
  <si>
    <t>МКОУ «Келлогская СОШ»</t>
  </si>
  <si>
    <t>МКОУ «Старотуруханская СОШ»</t>
  </si>
  <si>
    <t>МКОУ «Фарковская СОШ»</t>
  </si>
  <si>
    <t>МКОУ «СОШ № 10» пос.Светлогорск</t>
  </si>
  <si>
    <t>МКОУ «СОШ г. Игарки» им. В.П. Астафьева</t>
  </si>
  <si>
    <t>МКОУ «Курейская НОШ»</t>
  </si>
  <si>
    <t>МКОУ «Горошихинская основная общеобразовательная школа»</t>
  </si>
  <si>
    <t>МК вечернее (сменное) общеобразовательное 
учреждение Туруханская вечерняя (сменная) общеобразовательная школа</t>
  </si>
  <si>
    <t>МКДОУ Детский сад «Кристаллик» общеразвивающего вида с приоритетным осуществлением деятельности по познавательно-речевому направлению развития детей» г.Игарки</t>
  </si>
  <si>
    <t>МКДОУ комбинированного вида детский сад «Сказка» г.Игарки</t>
  </si>
  <si>
    <t>МКДОУ детский сад «Аленушка» пос.Светлогорск</t>
  </si>
  <si>
    <t>МКОУ ДОД Туруханский районный Центр детского творчества «Аист»</t>
  </si>
  <si>
    <t>МКОУ ДОД – дом детского творчества «Островок»</t>
  </si>
  <si>
    <t>МКОУ ДОД «Центр Детского Творчества г.Игарки»</t>
  </si>
  <si>
    <t>МОУ для детей дошкольного и младшего школьного возраста «Бакланихинская начальная школа – детский сад»</t>
  </si>
  <si>
    <t>Гкал</t>
  </si>
  <si>
    <t>Территориальное управление администрации Туруханского района</t>
  </si>
  <si>
    <t>Управление ЖКХ и строительства администрации Туруханского района</t>
  </si>
  <si>
    <t>Управление культуры администрации Туруханского района</t>
  </si>
  <si>
    <t>Управление социальной защиты администрации Туруханского района</t>
  </si>
  <si>
    <t xml:space="preserve">МКДОУ "Боровичок" </t>
  </si>
  <si>
    <t>МКДОУ детский сад «Северок»</t>
  </si>
  <si>
    <t>АДМИНИСТРАЦИЯ И УПРАВЛЕНИЯ</t>
  </si>
  <si>
    <t>1.1.</t>
  </si>
  <si>
    <t>1.2.</t>
  </si>
  <si>
    <t>1.3.</t>
  </si>
  <si>
    <t>1.4.</t>
  </si>
  <si>
    <t>2.1.</t>
  </si>
  <si>
    <t>2.2.</t>
  </si>
  <si>
    <t>КУЛЬТУРА</t>
  </si>
  <si>
    <t>СОЦИАЛЬНАЯ ЗАЩИТА</t>
  </si>
  <si>
    <t>ОБРАЗОВАНИЕ</t>
  </si>
  <si>
    <t>ПРОЧИЕ</t>
  </si>
  <si>
    <t>ИТОГО:</t>
  </si>
  <si>
    <t>Управление образования Администрации Туруханского района</t>
  </si>
  <si>
    <t>3.1.</t>
  </si>
  <si>
    <t>4.2.</t>
  </si>
  <si>
    <t>5.1.</t>
  </si>
  <si>
    <t>5.2.</t>
  </si>
  <si>
    <t>п. Бахта</t>
  </si>
  <si>
    <t>с. Верещагино</t>
  </si>
  <si>
    <t>с. Бакланиха</t>
  </si>
  <si>
    <t>д. Горошиха</t>
  </si>
  <si>
    <t>п. Келлог</t>
  </si>
  <si>
    <t>п. Мадуйка</t>
  </si>
  <si>
    <t>д. Сургутиха</t>
  </si>
  <si>
    <t>д. Канготово</t>
  </si>
  <si>
    <t>с. Фарково</t>
  </si>
  <si>
    <t>д. Старотуруханск</t>
  </si>
  <si>
    <t>п. Курейка</t>
  </si>
  <si>
    <t>Электроэнергия на уличное освещение в населенных пунктах на межселенной территории Туруханского района в т.ч.</t>
  </si>
  <si>
    <t>п. Советская Речка</t>
  </si>
  <si>
    <t>Администрация Туруханского района</t>
  </si>
  <si>
    <t xml:space="preserve">                    к распоряжению администрации</t>
  </si>
  <si>
    <t xml:space="preserve">МКОУ ДОД ДЮСШ  г. Игарки </t>
  </si>
  <si>
    <t>1.5.</t>
  </si>
  <si>
    <t>1.6.</t>
  </si>
  <si>
    <t>2.3.</t>
  </si>
  <si>
    <t>2.4.</t>
  </si>
  <si>
    <t>2.5.</t>
  </si>
  <si>
    <t>4.1.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</si>
  <si>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</si>
  <si>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</si>
  <si>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</si>
  <si>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</si>
  <si>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</si>
  <si>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</si>
  <si>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</si>
  <si>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</si>
  <si>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</si>
  <si>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</si>
  <si>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</si>
  <si>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</si>
  <si>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</si>
  <si>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</si>
  <si>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</si>
  <si>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</si>
  <si>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</si>
  <si>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</si>
  <si>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</si>
  <si>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</si>
  <si>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</si>
  <si>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</si>
  <si>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</si>
  <si>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</si>
  <si>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</si>
  <si>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</si>
  <si>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</si>
  <si>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</si>
  <si>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</si>
  <si>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5.2.10.</t>
  </si>
  <si>
    <t>5.2.11.</t>
  </si>
  <si>
    <t>5.2.12.</t>
  </si>
  <si>
    <t>МКДОУ детский сад «Снежинка» п.Курейка</t>
  </si>
  <si>
    <t>Управление образования администрации Туруханского района</t>
  </si>
  <si>
    <t>6.1.</t>
  </si>
  <si>
    <t>6.2.</t>
  </si>
  <si>
    <t>6.3.</t>
  </si>
  <si>
    <t>7.1.</t>
  </si>
  <si>
    <t>7.2.</t>
  </si>
  <si>
    <t>8.1.</t>
  </si>
  <si>
    <t>8.2.</t>
  </si>
  <si>
    <t>8.3.</t>
  </si>
  <si>
    <t>8.4.</t>
  </si>
  <si>
    <t>8.5.</t>
  </si>
  <si>
    <t>9.1.</t>
  </si>
  <si>
    <t>9.2.</t>
  </si>
  <si>
    <t>10.1.</t>
  </si>
  <si>
    <t>10.2.</t>
  </si>
  <si>
    <t xml:space="preserve">                    Приложение </t>
  </si>
  <si>
    <t xml:space="preserve"> </t>
  </si>
  <si>
    <t>финансируемым из районного бюджета, на 2017 г.</t>
  </si>
  <si>
    <t xml:space="preserve">                    Туруханского района</t>
  </si>
  <si>
    <t>МККДУ «Туруханский РДК»</t>
  </si>
  <si>
    <t>МКУК «ТМЦИБС»</t>
  </si>
  <si>
    <t>МККДУ «Молодежный центр Туруханского района»</t>
  </si>
  <si>
    <t>МКУК «Краеведческий музей Туруханского района»</t>
  </si>
  <si>
    <t>МКОУ ДОД «Туруханская ДМШ»</t>
  </si>
  <si>
    <t>МБУ «Комплексный центр социального обслуживания населения Туруханского района»</t>
  </si>
  <si>
    <t>МКУ «Единая дежурно-диспетчерская служба Туруханского района»</t>
  </si>
  <si>
    <t>ООО «ТуруханскЭнергоком»</t>
  </si>
  <si>
    <t xml:space="preserve">МКОУ ДОД ДЮСШ «Юность» </t>
  </si>
  <si>
    <t>ООО «Многоотраслевой энергопромышленный комплекс»  (ОАО «Энергопром»)</t>
  </si>
  <si>
    <t>МБУ "Комплексный центр социального обслуживания населения Туруханского района»</t>
  </si>
  <si>
    <t>г. Игарка МКУ Социальный приют для детей и подростков «Забота»</t>
  </si>
  <si>
    <t>ОАО «Норильско-Таймырская энергетическая компания»</t>
  </si>
  <si>
    <t>Ярцевский филиал ОАО «Лесосибирский ЛДК № 1»</t>
  </si>
  <si>
    <t>Филиал МКДОУ детский сад «Северок» в с. Зотино ддетский сад «Елочка»</t>
  </si>
  <si>
    <t xml:space="preserve">                    от 16.02.2017        №    66       -р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</si>
</sst>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6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6"/>
      <color indexed="20"/>
      <name val="Arial Cyr"/>
      <family val="0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6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6"/>
      <color theme="11"/>
      <name val="Arial Cyr"/>
      <family val="0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view="pageBreakPreview" zoomScale="60" zoomScalePageLayoutView="0" workbookViewId="0" topLeftCell="A1">
      <selection activeCell="C3" sqref="C3"/>
    </sheetView>
  </sheetViews>
  <sheetFormatPr defaultColWidth="9.00390625" defaultRowHeight="12.75"/>
  <cols>
    <col min="1" max="1" width="6.125" style="0" customWidth="1"/>
    <col min="2" max="2" width="9.25390625" style="0" customWidth="1"/>
    <col min="3" max="3" width="49.375" style="0" customWidth="1"/>
    <col min="4" max="4" width="26.125" style="0" customWidth="1"/>
    <col min="5" max="5" width="11.00390625" style="0" hidden="1" customWidth="1"/>
    <col min="6" max="6" width="9.375" style="0" hidden="1" customWidth="1"/>
    <col min="7" max="7" width="27.125" style="0" customWidth="1"/>
    <col min="8" max="8" width="10.125" style="0" hidden="1" customWidth="1"/>
    <col min="9" max="9" width="9.00390625" style="0" hidden="1" customWidth="1"/>
    <col min="10" max="10" width="12.375" style="0" customWidth="1"/>
  </cols>
  <sheetData>
    <row r="1" spans="2:9" ht="15.75" customHeight="1">
      <c r="B1" s="3"/>
      <c r="C1" s="3"/>
      <c r="D1" s="66" t="s">
        <v>127</v>
      </c>
      <c r="E1" s="66"/>
      <c r="F1" s="66"/>
      <c r="G1" s="66"/>
      <c r="H1" s="46"/>
      <c r="I1" s="46"/>
    </row>
    <row r="2" spans="2:9" ht="15" customHeight="1">
      <c r="B2" s="3"/>
      <c r="C2" s="3"/>
      <c r="D2" s="66" t="s">
        <v>71</v>
      </c>
      <c r="E2" s="66"/>
      <c r="F2" s="66"/>
      <c r="G2" s="66"/>
      <c r="H2" s="46"/>
      <c r="I2" s="46"/>
    </row>
    <row r="3" spans="2:9" ht="14.25" customHeight="1">
      <c r="B3" s="3"/>
      <c r="C3" s="3"/>
      <c r="D3" s="66" t="s">
        <v>130</v>
      </c>
      <c r="E3" s="66"/>
      <c r="F3" s="66"/>
      <c r="G3" s="66"/>
      <c r="H3" s="66"/>
      <c r="I3" s="66"/>
    </row>
    <row r="4" spans="2:9" ht="18.75" customHeight="1">
      <c r="B4" s="3"/>
      <c r="C4" s="3"/>
      <c r="D4" s="66" t="s">
        <v>146</v>
      </c>
      <c r="E4" s="66"/>
      <c r="F4" s="66"/>
      <c r="G4" s="66"/>
      <c r="H4" s="66"/>
      <c r="I4" s="66"/>
    </row>
    <row r="5" spans="2:9" ht="18.75">
      <c r="B5" s="3"/>
      <c r="C5" s="3"/>
      <c r="D5" s="3"/>
      <c r="E5" s="3"/>
      <c r="F5" s="3"/>
      <c r="G5" s="45"/>
      <c r="H5" s="46"/>
      <c r="I5" s="46"/>
    </row>
    <row r="6" spans="2:10" ht="25.5" customHeight="1">
      <c r="B6" s="67" t="s">
        <v>7</v>
      </c>
      <c r="C6" s="67"/>
      <c r="D6" s="67"/>
      <c r="E6" s="67"/>
      <c r="F6" s="67"/>
      <c r="G6" s="67"/>
      <c r="H6" s="67"/>
      <c r="I6" s="67"/>
      <c r="J6" t="s">
        <v>128</v>
      </c>
    </row>
    <row r="7" spans="2:10" ht="18.75" customHeight="1">
      <c r="B7" s="15"/>
      <c r="C7" s="67" t="s">
        <v>129</v>
      </c>
      <c r="D7" s="67"/>
      <c r="E7" s="67"/>
      <c r="F7" s="67"/>
      <c r="G7" s="67"/>
      <c r="H7" s="67"/>
      <c r="I7" s="67"/>
      <c r="J7" s="14"/>
    </row>
    <row r="8" spans="2:10" ht="18.75" customHeight="1">
      <c r="B8" s="15"/>
      <c r="C8" s="48"/>
      <c r="D8" s="48"/>
      <c r="E8" s="48"/>
      <c r="F8" s="48"/>
      <c r="G8" s="48"/>
      <c r="H8" s="48"/>
      <c r="I8" s="48"/>
      <c r="J8" s="14"/>
    </row>
    <row r="9" spans="2:10" ht="22.5" customHeight="1">
      <c r="B9" s="60" t="s">
        <v>138</v>
      </c>
      <c r="C9" s="60"/>
      <c r="D9" s="60"/>
      <c r="E9" s="60"/>
      <c r="F9" s="60"/>
      <c r="G9" s="60"/>
      <c r="H9" s="48"/>
      <c r="I9" s="48"/>
      <c r="J9" s="14"/>
    </row>
    <row r="10" ht="15" customHeight="1"/>
    <row r="11" spans="2:10" ht="30.75" customHeight="1">
      <c r="B11" s="61" t="s">
        <v>3</v>
      </c>
      <c r="C11" s="63" t="s">
        <v>0</v>
      </c>
      <c r="D11" s="65" t="s">
        <v>5</v>
      </c>
      <c r="E11" s="65"/>
      <c r="F11" s="19"/>
      <c r="G11" s="65" t="s">
        <v>6</v>
      </c>
      <c r="H11" s="65"/>
      <c r="I11" s="17"/>
      <c r="J11" s="18"/>
    </row>
    <row r="12" spans="2:9" ht="24" customHeight="1">
      <c r="B12" s="62"/>
      <c r="C12" s="64"/>
      <c r="D12" s="20" t="s">
        <v>1</v>
      </c>
      <c r="E12" s="20" t="s">
        <v>2</v>
      </c>
      <c r="F12" s="21" t="s">
        <v>4</v>
      </c>
      <c r="G12" s="20" t="s">
        <v>33</v>
      </c>
      <c r="H12" s="20" t="s">
        <v>2</v>
      </c>
      <c r="I12" s="5" t="s">
        <v>4</v>
      </c>
    </row>
    <row r="13" spans="2:9" ht="36" customHeight="1">
      <c r="B13" s="50">
        <v>1</v>
      </c>
      <c r="C13" s="51" t="s">
        <v>40</v>
      </c>
      <c r="D13" s="52">
        <f>D14+D15+D16+D17+D18+D19</f>
        <v>344748</v>
      </c>
      <c r="E13" s="52" t="e">
        <f>E14+E15+E16+E17+E18+E19</f>
        <v>#REF!</v>
      </c>
      <c r="F13" s="52" t="e">
        <f>F14+F15+F16+F17+F18+F19</f>
        <v>#REF!</v>
      </c>
      <c r="G13" s="52">
        <f>G14+G15+G16+G17+G18+G19</f>
        <v>2290</v>
      </c>
      <c r="H13" s="20" t="e">
        <f>SUM(H14:H19)</f>
        <v>#REF!</v>
      </c>
      <c r="I13" s="4" t="e">
        <f>SUM(I14:I19)</f>
        <v>#REF!</v>
      </c>
    </row>
    <row r="14" spans="2:9" ht="28.5" customHeight="1">
      <c r="B14" s="23" t="s">
        <v>41</v>
      </c>
      <c r="C14" s="24" t="s">
        <v>70</v>
      </c>
      <c r="D14" s="20">
        <v>154880</v>
      </c>
      <c r="E14" s="20" t="e">
        <f>SUM(#REF!)</f>
        <v>#REF!</v>
      </c>
      <c r="F14" s="20" t="e">
        <f>SUM(#REF!)</f>
        <v>#REF!</v>
      </c>
      <c r="G14" s="20">
        <v>1024</v>
      </c>
      <c r="H14" s="20" t="e">
        <f>SUM(#REF!)</f>
        <v>#REF!</v>
      </c>
      <c r="I14" s="4" t="e">
        <f>SUM(#REF!)</f>
        <v>#REF!</v>
      </c>
    </row>
    <row r="15" spans="2:9" ht="39.75" customHeight="1">
      <c r="B15" s="23" t="s">
        <v>42</v>
      </c>
      <c r="C15" s="24" t="s">
        <v>34</v>
      </c>
      <c r="D15" s="20">
        <v>61724</v>
      </c>
      <c r="E15" s="25">
        <v>1496.6</v>
      </c>
      <c r="F15" s="25">
        <f>E16/D16*1000</f>
        <v>60.84615384615385</v>
      </c>
      <c r="G15" s="20">
        <v>453</v>
      </c>
      <c r="H15" s="25">
        <v>1356</v>
      </c>
      <c r="I15" s="9">
        <f>H15/G15*1000</f>
        <v>2993.377483443709</v>
      </c>
    </row>
    <row r="16" spans="2:9" ht="38.25" customHeight="1">
      <c r="B16" s="23" t="s">
        <v>43</v>
      </c>
      <c r="C16" s="24" t="s">
        <v>35</v>
      </c>
      <c r="D16" s="20">
        <v>13000</v>
      </c>
      <c r="E16" s="25">
        <v>791</v>
      </c>
      <c r="F16" s="25">
        <f>E16/D16*1000</f>
        <v>60.84615384615385</v>
      </c>
      <c r="G16" s="20">
        <v>197</v>
      </c>
      <c r="H16" s="25">
        <v>881.4</v>
      </c>
      <c r="I16" s="9">
        <f>H16/G16*1000</f>
        <v>4474.111675126904</v>
      </c>
    </row>
    <row r="17" spans="2:9" ht="41.25" customHeight="1">
      <c r="B17" s="23" t="s">
        <v>44</v>
      </c>
      <c r="C17" s="24" t="s">
        <v>36</v>
      </c>
      <c r="D17" s="26">
        <v>12000</v>
      </c>
      <c r="E17" s="26"/>
      <c r="F17" s="26"/>
      <c r="G17" s="26">
        <v>210</v>
      </c>
      <c r="H17" s="26"/>
      <c r="I17" s="16"/>
    </row>
    <row r="18" spans="2:9" ht="39" customHeight="1">
      <c r="B18" s="23" t="s">
        <v>73</v>
      </c>
      <c r="C18" s="24" t="s">
        <v>37</v>
      </c>
      <c r="D18" s="26">
        <v>45680</v>
      </c>
      <c r="E18" s="26"/>
      <c r="F18" s="26"/>
      <c r="G18" s="26">
        <v>129</v>
      </c>
      <c r="H18" s="26"/>
      <c r="I18" s="16"/>
    </row>
    <row r="19" spans="2:9" ht="43.5" customHeight="1">
      <c r="B19" s="23" t="s">
        <v>74</v>
      </c>
      <c r="C19" s="24" t="s">
        <v>112</v>
      </c>
      <c r="D19" s="26">
        <v>57464</v>
      </c>
      <c r="E19" s="26"/>
      <c r="F19" s="26"/>
      <c r="G19" s="26">
        <v>277</v>
      </c>
      <c r="H19" s="26"/>
      <c r="I19" s="16"/>
    </row>
    <row r="20" spans="2:9" ht="36" customHeight="1">
      <c r="B20" s="53">
        <v>2</v>
      </c>
      <c r="C20" s="54" t="s">
        <v>47</v>
      </c>
      <c r="D20" s="52">
        <f>D21+D22+D23+D24+D25</f>
        <v>179220</v>
      </c>
      <c r="E20" s="52">
        <f>E21+E22+E23+E24+E25</f>
        <v>96.21</v>
      </c>
      <c r="F20" s="52">
        <f>F21+F22+F23+F24+F25</f>
        <v>6.120229007633588</v>
      </c>
      <c r="G20" s="52">
        <f>G21+G22+G23+G24+G25</f>
        <v>1993</v>
      </c>
      <c r="H20" s="22">
        <f>SUM(H21:H25)</f>
        <v>101.7</v>
      </c>
      <c r="I20" s="7">
        <f>SUM(I21:I25)</f>
        <v>311.0091743119266</v>
      </c>
    </row>
    <row r="21" spans="2:9" ht="27" customHeight="1" thickBot="1">
      <c r="B21" s="23" t="s">
        <v>45</v>
      </c>
      <c r="C21" s="59" t="s">
        <v>131</v>
      </c>
      <c r="D21" s="20">
        <v>116344</v>
      </c>
      <c r="E21" s="25"/>
      <c r="F21" s="25"/>
      <c r="G21" s="20">
        <v>1150</v>
      </c>
      <c r="H21" s="25"/>
      <c r="I21" s="9"/>
    </row>
    <row r="22" spans="2:9" ht="27" customHeight="1" thickBot="1">
      <c r="B22" s="23" t="s">
        <v>46</v>
      </c>
      <c r="C22" s="59" t="s">
        <v>132</v>
      </c>
      <c r="D22" s="20">
        <v>23523</v>
      </c>
      <c r="E22" s="25"/>
      <c r="F22" s="25"/>
      <c r="G22" s="20">
        <v>280</v>
      </c>
      <c r="H22" s="25"/>
      <c r="I22" s="9"/>
    </row>
    <row r="23" spans="2:9" ht="42" customHeight="1" thickBot="1">
      <c r="B23" s="23" t="s">
        <v>75</v>
      </c>
      <c r="C23" s="59" t="s">
        <v>133</v>
      </c>
      <c r="D23" s="20">
        <v>10278</v>
      </c>
      <c r="E23" s="25"/>
      <c r="F23" s="25"/>
      <c r="G23" s="20">
        <v>56</v>
      </c>
      <c r="H23" s="25"/>
      <c r="I23" s="9"/>
    </row>
    <row r="24" spans="2:9" ht="38.25" customHeight="1" thickBot="1">
      <c r="B24" s="23" t="s">
        <v>76</v>
      </c>
      <c r="C24" s="59" t="s">
        <v>134</v>
      </c>
      <c r="D24" s="20">
        <v>13355</v>
      </c>
      <c r="E24" s="25"/>
      <c r="F24" s="25"/>
      <c r="G24" s="20">
        <v>180</v>
      </c>
      <c r="H24" s="25"/>
      <c r="I24" s="9"/>
    </row>
    <row r="25" spans="2:9" ht="30.75" customHeight="1" thickBot="1">
      <c r="B25" s="23" t="s">
        <v>77</v>
      </c>
      <c r="C25" s="59" t="s">
        <v>135</v>
      </c>
      <c r="D25" s="20">
        <v>15720</v>
      </c>
      <c r="E25" s="25">
        <v>96.21</v>
      </c>
      <c r="F25" s="25">
        <f>E25/D25*1000</f>
        <v>6.120229007633588</v>
      </c>
      <c r="G25" s="20">
        <v>327</v>
      </c>
      <c r="H25" s="25">
        <v>101.7</v>
      </c>
      <c r="I25" s="9">
        <f>H25/G25*1000</f>
        <v>311.0091743119266</v>
      </c>
    </row>
    <row r="26" spans="2:9" ht="36" customHeight="1">
      <c r="B26" s="53">
        <v>3</v>
      </c>
      <c r="C26" s="54" t="s">
        <v>48</v>
      </c>
      <c r="D26" s="53">
        <f>D27</f>
        <v>21200</v>
      </c>
      <c r="E26" s="53">
        <f>E27</f>
        <v>498.2</v>
      </c>
      <c r="F26" s="53">
        <f>F27</f>
        <v>23.5</v>
      </c>
      <c r="G26" s="53">
        <f>G27</f>
        <v>116</v>
      </c>
      <c r="H26" s="27" t="e">
        <f>SUM(#REF!)</f>
        <v>#REF!</v>
      </c>
      <c r="I26" s="6" t="e">
        <f>SUM(#REF!)</f>
        <v>#REF!</v>
      </c>
    </row>
    <row r="27" spans="2:9" ht="56.25" customHeight="1">
      <c r="B27" s="23" t="s">
        <v>53</v>
      </c>
      <c r="C27" s="24" t="s">
        <v>136</v>
      </c>
      <c r="D27" s="23">
        <v>21200</v>
      </c>
      <c r="E27" s="25">
        <v>498.2</v>
      </c>
      <c r="F27" s="25">
        <f>E27/D27*1000</f>
        <v>23.5</v>
      </c>
      <c r="G27" s="20">
        <v>116</v>
      </c>
      <c r="H27" s="27"/>
      <c r="I27" s="6"/>
    </row>
    <row r="28" spans="2:9" ht="36" customHeight="1">
      <c r="B28" s="53">
        <v>4</v>
      </c>
      <c r="C28" s="54" t="s">
        <v>49</v>
      </c>
      <c r="D28" s="53">
        <f>D29+D30+D31+D32+D33+D34+D35+D36+D37+D38+D39+D40+D41+D42+D43+D44+D45+D46+D47+D48+D49+D50</f>
        <v>818064</v>
      </c>
      <c r="E28" s="53" t="e">
        <f>E29+E30+E31+E32+E33+E34+E35+E36+E37+E38+E39+E40+E41+E42+E43+E44+E45+E46+E47+E48+E49+E50</f>
        <v>#REF!</v>
      </c>
      <c r="F28" s="53" t="e">
        <f>F29+F30+F31+F32+F33+F34+F35+F36+F37+F38+F39+F40+F41+F42+F43+F44+F45+F46+F47+F48+F49+F50</f>
        <v>#REF!</v>
      </c>
      <c r="G28" s="53">
        <f>G29+G30+G31+G32+G33+G34+G35+G36+G37+G38+G39+G40+G41+G42+G43+G44+G45+G46+G47+G48+G49+G50</f>
        <v>11397</v>
      </c>
      <c r="H28" s="27" t="e">
        <f>SUM(H29:H50)</f>
        <v>#REF!</v>
      </c>
      <c r="I28" s="6" t="e">
        <f>SUM(I29:I50)</f>
        <v>#REF!</v>
      </c>
    </row>
    <row r="29" spans="2:9" ht="29.25" customHeight="1">
      <c r="B29" s="23" t="s">
        <v>78</v>
      </c>
      <c r="C29" s="29" t="s">
        <v>8</v>
      </c>
      <c r="D29" s="23">
        <v>93000</v>
      </c>
      <c r="E29" s="30">
        <f>E30+E31</f>
        <v>339.7</v>
      </c>
      <c r="F29" s="23">
        <f aca="true" t="shared" si="0" ref="F29:F40">E29/D29*1000</f>
        <v>3.652688172043011</v>
      </c>
      <c r="G29" s="23">
        <v>1528</v>
      </c>
      <c r="H29" s="31">
        <f>H30+H31</f>
        <v>316.36</v>
      </c>
      <c r="I29" s="9">
        <f aca="true" t="shared" si="1" ref="I29:I40">H29/G29*1000</f>
        <v>207.04188481675394</v>
      </c>
    </row>
    <row r="30" spans="2:9" ht="27" customHeight="1">
      <c r="B30" s="20" t="s">
        <v>54</v>
      </c>
      <c r="C30" s="29" t="s">
        <v>9</v>
      </c>
      <c r="D30" s="23">
        <v>32000</v>
      </c>
      <c r="E30" s="23">
        <v>185.97</v>
      </c>
      <c r="F30" s="23">
        <f t="shared" si="0"/>
        <v>5.8115625</v>
      </c>
      <c r="G30" s="23">
        <v>285</v>
      </c>
      <c r="H30" s="20">
        <v>191.2</v>
      </c>
      <c r="I30" s="9">
        <f t="shared" si="1"/>
        <v>670.8771929824561</v>
      </c>
    </row>
    <row r="31" spans="2:9" ht="26.25" customHeight="1">
      <c r="B31" s="20" t="s">
        <v>79</v>
      </c>
      <c r="C31" s="29" t="s">
        <v>10</v>
      </c>
      <c r="D31" s="23">
        <v>6790</v>
      </c>
      <c r="E31" s="23">
        <v>153.73</v>
      </c>
      <c r="F31" s="23">
        <f t="shared" si="0"/>
        <v>22.64064801178203</v>
      </c>
      <c r="G31" s="23">
        <v>185</v>
      </c>
      <c r="H31" s="20">
        <v>125.16</v>
      </c>
      <c r="I31" s="9">
        <f t="shared" si="1"/>
        <v>676.5405405405405</v>
      </c>
    </row>
    <row r="32" spans="2:9" ht="24" customHeight="1">
      <c r="B32" s="20" t="s">
        <v>80</v>
      </c>
      <c r="C32" s="29" t="s">
        <v>11</v>
      </c>
      <c r="D32" s="23">
        <v>142900</v>
      </c>
      <c r="E32" s="27" t="e">
        <f>E33+#REF!</f>
        <v>#REF!</v>
      </c>
      <c r="F32" s="27" t="e">
        <f t="shared" si="0"/>
        <v>#REF!</v>
      </c>
      <c r="G32" s="23">
        <v>1695</v>
      </c>
      <c r="H32" s="22" t="e">
        <f>H33+#REF!</f>
        <v>#REF!</v>
      </c>
      <c r="I32" s="8" t="e">
        <f t="shared" si="1"/>
        <v>#REF!</v>
      </c>
    </row>
    <row r="33" spans="2:9" ht="26.25" customHeight="1">
      <c r="B33" s="20" t="s">
        <v>81</v>
      </c>
      <c r="C33" s="29" t="s">
        <v>12</v>
      </c>
      <c r="D33" s="23">
        <v>13600</v>
      </c>
      <c r="E33" s="23">
        <v>310.03</v>
      </c>
      <c r="F33" s="23">
        <f t="shared" si="0"/>
        <v>22.79632352941176</v>
      </c>
      <c r="G33" s="23">
        <v>244</v>
      </c>
      <c r="H33" s="20">
        <v>40.65</v>
      </c>
      <c r="I33" s="9">
        <f t="shared" si="1"/>
        <v>166.59836065573768</v>
      </c>
    </row>
    <row r="34" spans="2:9" ht="25.5" customHeight="1">
      <c r="B34" s="20" t="s">
        <v>82</v>
      </c>
      <c r="C34" s="29" t="s">
        <v>14</v>
      </c>
      <c r="D34" s="23">
        <v>54000</v>
      </c>
      <c r="E34" s="27">
        <f>E35+E36+E37</f>
        <v>9563.042</v>
      </c>
      <c r="F34" s="27">
        <f t="shared" si="0"/>
        <v>177.09337037037037</v>
      </c>
      <c r="G34" s="23">
        <v>882</v>
      </c>
      <c r="H34" s="28">
        <f>H35+H36+H37</f>
        <v>10327.634</v>
      </c>
      <c r="I34" s="8">
        <f t="shared" si="1"/>
        <v>11709.33560090703</v>
      </c>
    </row>
    <row r="35" spans="2:9" ht="29.25" customHeight="1">
      <c r="B35" s="20" t="s">
        <v>83</v>
      </c>
      <c r="C35" s="29" t="s">
        <v>15</v>
      </c>
      <c r="D35" s="23">
        <v>24311</v>
      </c>
      <c r="E35" s="23">
        <v>700.846</v>
      </c>
      <c r="F35" s="23">
        <f t="shared" si="0"/>
        <v>28.82834930689811</v>
      </c>
      <c r="G35" s="23">
        <v>502</v>
      </c>
      <c r="H35" s="25">
        <v>762.778</v>
      </c>
      <c r="I35" s="9">
        <f t="shared" si="1"/>
        <v>1519.4780876494026</v>
      </c>
    </row>
    <row r="36" spans="2:9" ht="27.75" customHeight="1">
      <c r="B36" s="20" t="s">
        <v>84</v>
      </c>
      <c r="C36" s="24" t="s">
        <v>16</v>
      </c>
      <c r="D36" s="23">
        <v>9700</v>
      </c>
      <c r="E36" s="23">
        <v>76.376</v>
      </c>
      <c r="F36" s="23">
        <f t="shared" si="0"/>
        <v>7.873814432989691</v>
      </c>
      <c r="G36" s="23">
        <v>0</v>
      </c>
      <c r="H36" s="25">
        <v>112.526</v>
      </c>
      <c r="I36" s="9" t="e">
        <f t="shared" si="1"/>
        <v>#DIV/0!</v>
      </c>
    </row>
    <row r="37" spans="2:9" ht="33" customHeight="1">
      <c r="B37" s="20" t="s">
        <v>85</v>
      </c>
      <c r="C37" s="29" t="s">
        <v>17</v>
      </c>
      <c r="D37" s="23">
        <v>10670</v>
      </c>
      <c r="E37" s="23">
        <v>8785.82</v>
      </c>
      <c r="F37" s="23">
        <f t="shared" si="0"/>
        <v>823.4133083411433</v>
      </c>
      <c r="G37" s="23">
        <v>227</v>
      </c>
      <c r="H37" s="25">
        <v>9452.33</v>
      </c>
      <c r="I37" s="9">
        <f t="shared" si="1"/>
        <v>41640.22026431718</v>
      </c>
    </row>
    <row r="38" spans="2:9" ht="27" customHeight="1">
      <c r="B38" s="20" t="s">
        <v>86</v>
      </c>
      <c r="C38" s="29" t="s">
        <v>18</v>
      </c>
      <c r="D38" s="23">
        <v>14500</v>
      </c>
      <c r="E38" s="27" t="e">
        <f>E39+E40+#REF!+#REF!</f>
        <v>#REF!</v>
      </c>
      <c r="F38" s="23" t="e">
        <f t="shared" si="0"/>
        <v>#REF!</v>
      </c>
      <c r="G38" s="23">
        <v>299</v>
      </c>
      <c r="H38" s="22" t="e">
        <f>H39+H40+#REF!+#REF!</f>
        <v>#REF!</v>
      </c>
      <c r="I38" s="9" t="e">
        <f t="shared" si="1"/>
        <v>#REF!</v>
      </c>
    </row>
    <row r="39" spans="2:9" ht="30" customHeight="1">
      <c r="B39" s="20" t="s">
        <v>87</v>
      </c>
      <c r="C39" s="29" t="s">
        <v>19</v>
      </c>
      <c r="D39" s="23">
        <v>16463</v>
      </c>
      <c r="E39" s="23">
        <v>128.6</v>
      </c>
      <c r="F39" s="23">
        <f t="shared" si="0"/>
        <v>7.811455992224989</v>
      </c>
      <c r="G39" s="23">
        <v>240</v>
      </c>
      <c r="H39" s="20">
        <v>140.6</v>
      </c>
      <c r="I39" s="9">
        <f t="shared" si="1"/>
        <v>585.8333333333334</v>
      </c>
    </row>
    <row r="40" spans="2:9" ht="28.5" customHeight="1">
      <c r="B40" s="20" t="s">
        <v>88</v>
      </c>
      <c r="C40" s="29" t="s">
        <v>20</v>
      </c>
      <c r="D40" s="23">
        <v>45763</v>
      </c>
      <c r="E40" s="23">
        <v>195.2</v>
      </c>
      <c r="F40" s="23">
        <f t="shared" si="0"/>
        <v>4.265454624915325</v>
      </c>
      <c r="G40" s="23">
        <v>436</v>
      </c>
      <c r="H40" s="20">
        <v>133.7</v>
      </c>
      <c r="I40" s="9">
        <f t="shared" si="1"/>
        <v>306.65137614678895</v>
      </c>
    </row>
    <row r="41" spans="2:9" ht="30.75" customHeight="1">
      <c r="B41" s="20" t="s">
        <v>89</v>
      </c>
      <c r="C41" s="29" t="s">
        <v>23</v>
      </c>
      <c r="D41" s="23">
        <v>700</v>
      </c>
      <c r="E41" s="34">
        <v>990.5</v>
      </c>
      <c r="F41" s="34">
        <f>E41/D41*1000</f>
        <v>1415</v>
      </c>
      <c r="G41" s="23">
        <v>530</v>
      </c>
      <c r="H41" s="20"/>
      <c r="I41" s="9"/>
    </row>
    <row r="42" spans="2:9" ht="46.5" customHeight="1">
      <c r="B42" s="20" t="s">
        <v>90</v>
      </c>
      <c r="C42" s="29" t="s">
        <v>24</v>
      </c>
      <c r="D42" s="23">
        <v>10670</v>
      </c>
      <c r="E42" s="32">
        <v>4006.81</v>
      </c>
      <c r="F42" s="32">
        <f>E42/D42*1000</f>
        <v>375.52108716026237</v>
      </c>
      <c r="G42" s="23">
        <v>120</v>
      </c>
      <c r="H42" s="20"/>
      <c r="I42" s="9"/>
    </row>
    <row r="43" spans="2:9" ht="79.5" customHeight="1">
      <c r="B43" s="20" t="s">
        <v>91</v>
      </c>
      <c r="C43" s="29" t="s">
        <v>25</v>
      </c>
      <c r="D43" s="23">
        <v>970</v>
      </c>
      <c r="E43" s="32"/>
      <c r="F43" s="32"/>
      <c r="G43" s="23">
        <v>43</v>
      </c>
      <c r="H43" s="20"/>
      <c r="I43" s="9"/>
    </row>
    <row r="44" spans="2:9" ht="29.25" customHeight="1">
      <c r="B44" s="20" t="s">
        <v>92</v>
      </c>
      <c r="C44" s="29" t="s">
        <v>39</v>
      </c>
      <c r="D44" s="23">
        <v>229898</v>
      </c>
      <c r="E44" s="32"/>
      <c r="F44" s="32"/>
      <c r="G44" s="23">
        <v>2514</v>
      </c>
      <c r="H44" s="20"/>
      <c r="I44" s="9"/>
    </row>
    <row r="45" spans="2:9" ht="26.25" customHeight="1">
      <c r="B45" s="20" t="s">
        <v>93</v>
      </c>
      <c r="C45" s="29" t="s">
        <v>38</v>
      </c>
      <c r="D45" s="23">
        <v>41236</v>
      </c>
      <c r="E45" s="32"/>
      <c r="F45" s="32"/>
      <c r="G45" s="23">
        <v>504</v>
      </c>
      <c r="H45" s="20"/>
      <c r="I45" s="9"/>
    </row>
    <row r="46" spans="2:9" ht="42.75" customHeight="1">
      <c r="B46" s="37" t="s">
        <v>94</v>
      </c>
      <c r="C46" s="29" t="s">
        <v>111</v>
      </c>
      <c r="D46" s="23">
        <v>2910</v>
      </c>
      <c r="E46" s="39"/>
      <c r="F46" s="39"/>
      <c r="G46" s="23">
        <v>0</v>
      </c>
      <c r="H46" s="20"/>
      <c r="I46" s="9"/>
    </row>
    <row r="47" spans="2:9" ht="49.5" customHeight="1">
      <c r="B47" s="37" t="s">
        <v>95</v>
      </c>
      <c r="C47" s="29" t="s">
        <v>29</v>
      </c>
      <c r="D47" s="23">
        <v>26035</v>
      </c>
      <c r="E47" s="39"/>
      <c r="F47" s="39"/>
      <c r="G47" s="23">
        <v>468</v>
      </c>
      <c r="H47" s="20"/>
      <c r="I47" s="9"/>
    </row>
    <row r="48" spans="2:9" ht="46.5" customHeight="1">
      <c r="B48" s="37" t="s">
        <v>96</v>
      </c>
      <c r="C48" s="29" t="s">
        <v>30</v>
      </c>
      <c r="D48" s="23">
        <v>24248</v>
      </c>
      <c r="E48" s="39"/>
      <c r="F48" s="39"/>
      <c r="G48" s="23">
        <v>218</v>
      </c>
      <c r="H48" s="20"/>
      <c r="I48" s="9"/>
    </row>
    <row r="49" spans="2:9" ht="66" customHeight="1">
      <c r="B49" s="37" t="s">
        <v>97</v>
      </c>
      <c r="C49" s="24" t="s">
        <v>32</v>
      </c>
      <c r="D49" s="23">
        <v>0</v>
      </c>
      <c r="E49" s="39"/>
      <c r="F49" s="39"/>
      <c r="G49" s="23">
        <v>0</v>
      </c>
      <c r="H49" s="20"/>
      <c r="I49" s="9"/>
    </row>
    <row r="50" spans="2:9" ht="32.25" customHeight="1">
      <c r="B50" s="23" t="s">
        <v>98</v>
      </c>
      <c r="C50" s="24" t="s">
        <v>139</v>
      </c>
      <c r="D50" s="20">
        <v>17700</v>
      </c>
      <c r="E50" s="25"/>
      <c r="F50" s="25"/>
      <c r="G50" s="20">
        <v>477</v>
      </c>
      <c r="H50" s="20"/>
      <c r="I50" s="9"/>
    </row>
    <row r="51" spans="2:9" ht="31.5" customHeight="1">
      <c r="B51" s="55">
        <v>5</v>
      </c>
      <c r="C51" s="54" t="s">
        <v>50</v>
      </c>
      <c r="D51" s="53">
        <f>SUM(D52:D53)</f>
        <v>145892</v>
      </c>
      <c r="E51" s="53">
        <f>SUM(E52:E53)</f>
        <v>0</v>
      </c>
      <c r="F51" s="53">
        <f>SUM(F52:F53)</f>
        <v>0</v>
      </c>
      <c r="G51" s="53">
        <f>SUM(G52:G53)</f>
        <v>83</v>
      </c>
      <c r="H51" s="38"/>
      <c r="I51" s="10"/>
    </row>
    <row r="52" spans="2:9" ht="43.5" customHeight="1">
      <c r="B52" s="37" t="s">
        <v>55</v>
      </c>
      <c r="C52" s="24" t="s">
        <v>137</v>
      </c>
      <c r="D52" s="23">
        <v>7680</v>
      </c>
      <c r="E52" s="39"/>
      <c r="F52" s="39"/>
      <c r="G52" s="23">
        <v>83</v>
      </c>
      <c r="H52" s="38"/>
      <c r="I52" s="10"/>
    </row>
    <row r="53" spans="2:9" ht="60.75" customHeight="1">
      <c r="B53" s="37" t="s">
        <v>56</v>
      </c>
      <c r="C53" s="24" t="s">
        <v>68</v>
      </c>
      <c r="D53" s="23">
        <f>SUM(D54:D65)</f>
        <v>138212</v>
      </c>
      <c r="E53" s="40"/>
      <c r="F53" s="40"/>
      <c r="G53" s="27"/>
      <c r="H53" s="41"/>
      <c r="I53" s="13"/>
    </row>
    <row r="54" spans="2:9" ht="19.5" customHeight="1">
      <c r="B54" s="37" t="s">
        <v>99</v>
      </c>
      <c r="C54" s="24" t="s">
        <v>57</v>
      </c>
      <c r="D54" s="23">
        <v>20800</v>
      </c>
      <c r="E54" s="40"/>
      <c r="F54" s="40"/>
      <c r="G54" s="27"/>
      <c r="H54" s="41"/>
      <c r="I54" s="13"/>
    </row>
    <row r="55" spans="2:9" ht="19.5" customHeight="1">
      <c r="B55" s="37" t="s">
        <v>100</v>
      </c>
      <c r="C55" s="24" t="s">
        <v>58</v>
      </c>
      <c r="D55" s="23">
        <v>8500</v>
      </c>
      <c r="E55" s="40"/>
      <c r="F55" s="40"/>
      <c r="G55" s="27"/>
      <c r="H55" s="41"/>
      <c r="I55" s="13"/>
    </row>
    <row r="56" spans="2:9" ht="19.5" customHeight="1">
      <c r="B56" s="37" t="s">
        <v>101</v>
      </c>
      <c r="C56" s="24" t="s">
        <v>59</v>
      </c>
      <c r="D56" s="23">
        <v>4700</v>
      </c>
      <c r="E56" s="40"/>
      <c r="F56" s="40"/>
      <c r="G56" s="27"/>
      <c r="H56" s="41"/>
      <c r="I56" s="13"/>
    </row>
    <row r="57" spans="2:9" ht="19.5" customHeight="1">
      <c r="B57" s="37" t="s">
        <v>102</v>
      </c>
      <c r="C57" s="24" t="s">
        <v>60</v>
      </c>
      <c r="D57" s="23">
        <v>15300</v>
      </c>
      <c r="E57" s="40"/>
      <c r="F57" s="40"/>
      <c r="G57" s="27"/>
      <c r="H57" s="41"/>
      <c r="I57" s="13"/>
    </row>
    <row r="58" spans="2:9" ht="19.5" customHeight="1">
      <c r="B58" s="37" t="s">
        <v>103</v>
      </c>
      <c r="C58" s="24" t="s">
        <v>61</v>
      </c>
      <c r="D58" s="23">
        <v>15800</v>
      </c>
      <c r="E58" s="40"/>
      <c r="F58" s="40"/>
      <c r="G58" s="27"/>
      <c r="H58" s="41"/>
      <c r="I58" s="13"/>
    </row>
    <row r="59" spans="2:9" ht="19.5" customHeight="1">
      <c r="B59" s="37" t="s">
        <v>104</v>
      </c>
      <c r="C59" s="24" t="s">
        <v>62</v>
      </c>
      <c r="D59" s="23">
        <v>8550</v>
      </c>
      <c r="E59" s="40"/>
      <c r="F59" s="40"/>
      <c r="G59" s="27"/>
      <c r="H59" s="41"/>
      <c r="I59" s="13"/>
    </row>
    <row r="60" spans="2:9" ht="19.5" customHeight="1">
      <c r="B60" s="37" t="s">
        <v>105</v>
      </c>
      <c r="C60" s="24" t="s">
        <v>69</v>
      </c>
      <c r="D60" s="23">
        <v>8450</v>
      </c>
      <c r="E60" s="40"/>
      <c r="F60" s="40"/>
      <c r="G60" s="27"/>
      <c r="H60" s="41"/>
      <c r="I60" s="13"/>
    </row>
    <row r="61" spans="2:9" ht="19.5" customHeight="1">
      <c r="B61" s="37" t="s">
        <v>106</v>
      </c>
      <c r="C61" s="24" t="s">
        <v>63</v>
      </c>
      <c r="D61" s="23">
        <v>9600</v>
      </c>
      <c r="E61" s="40"/>
      <c r="F61" s="40"/>
      <c r="G61" s="27"/>
      <c r="H61" s="41"/>
      <c r="I61" s="13"/>
    </row>
    <row r="62" spans="2:9" ht="19.5" customHeight="1">
      <c r="B62" s="37" t="s">
        <v>107</v>
      </c>
      <c r="C62" s="24" t="s">
        <v>64</v>
      </c>
      <c r="D62" s="23">
        <v>6350</v>
      </c>
      <c r="E62" s="40"/>
      <c r="F62" s="40"/>
      <c r="G62" s="27"/>
      <c r="H62" s="41"/>
      <c r="I62" s="13"/>
    </row>
    <row r="63" spans="1:9" ht="19.5" customHeight="1">
      <c r="A63" s="2"/>
      <c r="B63" s="37" t="s">
        <v>108</v>
      </c>
      <c r="C63" s="24" t="s">
        <v>65</v>
      </c>
      <c r="D63" s="23">
        <v>11800</v>
      </c>
      <c r="E63" s="40"/>
      <c r="F63" s="40"/>
      <c r="G63" s="27"/>
      <c r="H63" s="41"/>
      <c r="I63" s="13"/>
    </row>
    <row r="64" spans="1:9" ht="19.5" customHeight="1">
      <c r="A64" s="2"/>
      <c r="B64" s="37" t="s">
        <v>109</v>
      </c>
      <c r="C64" s="24" t="s">
        <v>66</v>
      </c>
      <c r="D64" s="23">
        <v>16500</v>
      </c>
      <c r="E64" s="40"/>
      <c r="F64" s="40"/>
      <c r="G64" s="27"/>
      <c r="H64" s="41"/>
      <c r="I64" s="13"/>
    </row>
    <row r="65" spans="1:9" ht="19.5" customHeight="1">
      <c r="A65" s="2"/>
      <c r="B65" s="37" t="s">
        <v>110</v>
      </c>
      <c r="C65" s="24" t="s">
        <v>67</v>
      </c>
      <c r="D65" s="23">
        <v>11862</v>
      </c>
      <c r="E65" s="40"/>
      <c r="F65" s="40"/>
      <c r="G65" s="27"/>
      <c r="H65" s="41"/>
      <c r="I65" s="13"/>
    </row>
    <row r="66" spans="2:9" ht="36" customHeight="1">
      <c r="B66" s="42"/>
      <c r="C66" s="12" t="s">
        <v>51</v>
      </c>
      <c r="D66" s="11">
        <f>D13+D20+D26+D28+D51</f>
        <v>1509124</v>
      </c>
      <c r="E66" s="11" t="e">
        <f>E13+E20+E26+E28+E51</f>
        <v>#REF!</v>
      </c>
      <c r="F66" s="11" t="e">
        <f>F13+F20+F26+F28+F51</f>
        <v>#REF!</v>
      </c>
      <c r="G66" s="11">
        <f>G13+G20+G26+G28+G51</f>
        <v>15879</v>
      </c>
      <c r="H66" s="11" t="e">
        <f>H14+H15+H16+H17+#REF!+#REF!+H20+H26+H28+H52</f>
        <v>#REF!</v>
      </c>
      <c r="I66" s="11" t="e">
        <f>I14+I15+I16+I17+#REF!+#REF!+I20+I26+I28+I52</f>
        <v>#REF!</v>
      </c>
    </row>
    <row r="67" spans="2:9" ht="18">
      <c r="B67" s="43"/>
      <c r="C67" s="43"/>
      <c r="D67" s="44"/>
      <c r="E67" s="44"/>
      <c r="F67" s="44"/>
      <c r="G67" s="44"/>
      <c r="H67" s="44"/>
      <c r="I67" s="1"/>
    </row>
    <row r="68" spans="2:9" ht="12.75">
      <c r="B68" s="2"/>
      <c r="C68" s="2"/>
      <c r="D68" s="1"/>
      <c r="E68" s="1"/>
      <c r="F68" s="1"/>
      <c r="G68" s="1"/>
      <c r="H68" s="1"/>
      <c r="I68" s="1"/>
    </row>
    <row r="69" spans="2:9" ht="19.5" customHeight="1">
      <c r="B69" s="60" t="s">
        <v>140</v>
      </c>
      <c r="C69" s="60"/>
      <c r="D69" s="60"/>
      <c r="E69" s="60"/>
      <c r="F69" s="60"/>
      <c r="G69" s="60"/>
      <c r="H69" s="48"/>
      <c r="I69" s="1"/>
    </row>
    <row r="70" ht="12.75">
      <c r="I70" s="1"/>
    </row>
    <row r="71" spans="2:10" ht="27.75" customHeight="1">
      <c r="B71" s="61" t="s">
        <v>3</v>
      </c>
      <c r="C71" s="63" t="s">
        <v>0</v>
      </c>
      <c r="D71" s="65" t="s">
        <v>5</v>
      </c>
      <c r="E71" s="65"/>
      <c r="F71" s="19"/>
      <c r="G71" s="65" t="s">
        <v>6</v>
      </c>
      <c r="H71" s="65"/>
      <c r="I71" s="1"/>
      <c r="J71" s="18"/>
    </row>
    <row r="72" spans="2:8" ht="27" customHeight="1">
      <c r="B72" s="62"/>
      <c r="C72" s="64"/>
      <c r="D72" s="20" t="s">
        <v>1</v>
      </c>
      <c r="E72" s="20" t="s">
        <v>2</v>
      </c>
      <c r="F72" s="21" t="s">
        <v>4</v>
      </c>
      <c r="G72" s="20" t="s">
        <v>33</v>
      </c>
      <c r="H72" s="20" t="s">
        <v>2</v>
      </c>
    </row>
    <row r="73" spans="2:8" ht="36" customHeight="1">
      <c r="B73" s="50">
        <v>6</v>
      </c>
      <c r="C73" s="51" t="s">
        <v>40</v>
      </c>
      <c r="D73" s="52">
        <f>D74+D75+D76</f>
        <v>79460</v>
      </c>
      <c r="E73" s="52">
        <f>E74+E75+E76</f>
        <v>0</v>
      </c>
      <c r="F73" s="52">
        <f>F74+F75+F76</f>
        <v>0</v>
      </c>
      <c r="G73" s="52">
        <f>G74+G75+G76</f>
        <v>176</v>
      </c>
      <c r="H73" s="20" t="e">
        <f>SUM(#REF!)</f>
        <v>#REF!</v>
      </c>
    </row>
    <row r="74" spans="2:8" ht="30" customHeight="1">
      <c r="B74" s="23" t="s">
        <v>113</v>
      </c>
      <c r="C74" s="24" t="s">
        <v>70</v>
      </c>
      <c r="D74" s="23">
        <v>23220</v>
      </c>
      <c r="E74" s="23"/>
      <c r="F74" s="23"/>
      <c r="G74" s="23">
        <v>7</v>
      </c>
      <c r="H74" s="26"/>
    </row>
    <row r="75" spans="2:8" ht="37.5">
      <c r="B75" s="23" t="s">
        <v>114</v>
      </c>
      <c r="C75" s="24" t="s">
        <v>37</v>
      </c>
      <c r="D75" s="23">
        <v>33240</v>
      </c>
      <c r="E75" s="23"/>
      <c r="F75" s="23"/>
      <c r="G75" s="23">
        <v>58</v>
      </c>
      <c r="H75" s="26"/>
    </row>
    <row r="76" spans="2:8" ht="39.75" customHeight="1">
      <c r="B76" s="23" t="s">
        <v>115</v>
      </c>
      <c r="C76" s="24" t="s">
        <v>52</v>
      </c>
      <c r="D76" s="26">
        <v>23000</v>
      </c>
      <c r="E76" s="26"/>
      <c r="F76" s="26"/>
      <c r="G76" s="26">
        <v>111</v>
      </c>
      <c r="H76" s="26"/>
    </row>
    <row r="77" spans="2:8" ht="31.5" customHeight="1">
      <c r="B77" s="53">
        <v>7</v>
      </c>
      <c r="C77" s="54" t="s">
        <v>48</v>
      </c>
      <c r="D77" s="53">
        <f>D78+D79</f>
        <v>118597</v>
      </c>
      <c r="E77" s="53" t="e">
        <f>E78+E79</f>
        <v>#REF!</v>
      </c>
      <c r="F77" s="53" t="e">
        <f>F78+F79</f>
        <v>#REF!</v>
      </c>
      <c r="G77" s="53">
        <f>G78+G79</f>
        <v>392</v>
      </c>
      <c r="H77" s="27" t="e">
        <f>SUM(H78:H79)</f>
        <v>#REF!</v>
      </c>
    </row>
    <row r="78" spans="2:8" ht="56.25">
      <c r="B78" s="23" t="s">
        <v>116</v>
      </c>
      <c r="C78" s="24" t="s">
        <v>141</v>
      </c>
      <c r="D78" s="23">
        <v>36000</v>
      </c>
      <c r="E78" s="28" t="e">
        <f>#REF!+#REF!+#REF!+#REF!+#REF!+#REF!</f>
        <v>#REF!</v>
      </c>
      <c r="F78" s="28" t="e">
        <f>E78/D78*1000</f>
        <v>#REF!</v>
      </c>
      <c r="G78" s="49">
        <v>118</v>
      </c>
      <c r="H78" s="28" t="e">
        <f>#REF!+H79+#REF!+#REF!+#REF!+#REF!</f>
        <v>#REF!</v>
      </c>
    </row>
    <row r="79" spans="2:8" ht="39.75" customHeight="1">
      <c r="B79" s="23" t="s">
        <v>117</v>
      </c>
      <c r="C79" s="24" t="s">
        <v>142</v>
      </c>
      <c r="D79" s="23">
        <v>82597</v>
      </c>
      <c r="E79" s="28" t="e">
        <f>#REF!+#REF!+#REF!+#REF!+#REF!+#REF!</f>
        <v>#REF!</v>
      </c>
      <c r="F79" s="28" t="e">
        <f>E79/D79*1000</f>
        <v>#REF!</v>
      </c>
      <c r="G79" s="49">
        <v>274</v>
      </c>
      <c r="H79" s="20">
        <v>561.8</v>
      </c>
    </row>
    <row r="80" spans="2:8" ht="34.5" customHeight="1">
      <c r="B80" s="53">
        <v>8</v>
      </c>
      <c r="C80" s="54" t="s">
        <v>49</v>
      </c>
      <c r="D80" s="53">
        <f>D81+D82+D83+D84+D85</f>
        <v>492618</v>
      </c>
      <c r="E80" s="53" t="e">
        <f>E81+E82+E83+E84+E85</f>
        <v>#REF!</v>
      </c>
      <c r="F80" s="53" t="e">
        <f>F81+F82+F83+F84+F85</f>
        <v>#REF!</v>
      </c>
      <c r="G80" s="53">
        <f>G81+G82+G83+G84+G85</f>
        <v>4528</v>
      </c>
      <c r="H80" s="27">
        <f>SUM(H81:H85)</f>
        <v>4708.33</v>
      </c>
    </row>
    <row r="81" spans="2:8" ht="37.5">
      <c r="B81" s="20" t="s">
        <v>118</v>
      </c>
      <c r="C81" s="24" t="s">
        <v>22</v>
      </c>
      <c r="D81" s="23">
        <v>284266</v>
      </c>
      <c r="E81" s="32">
        <v>25.86</v>
      </c>
      <c r="F81" s="32">
        <f>E81/D81*1000</f>
        <v>0.09097113267151188</v>
      </c>
      <c r="G81" s="23">
        <v>1903</v>
      </c>
      <c r="H81" s="33">
        <v>28.83</v>
      </c>
    </row>
    <row r="82" spans="2:8" ht="112.5">
      <c r="B82" s="20" t="s">
        <v>119</v>
      </c>
      <c r="C82" s="24" t="s">
        <v>26</v>
      </c>
      <c r="D82" s="23">
        <v>63530</v>
      </c>
      <c r="E82" s="32"/>
      <c r="F82" s="32"/>
      <c r="G82" s="23">
        <v>512</v>
      </c>
      <c r="H82" s="35">
        <v>1046.8</v>
      </c>
    </row>
    <row r="83" spans="2:8" ht="37.5">
      <c r="B83" s="37" t="s">
        <v>120</v>
      </c>
      <c r="C83" s="24" t="s">
        <v>27</v>
      </c>
      <c r="D83" s="23">
        <v>62746</v>
      </c>
      <c r="E83" s="32"/>
      <c r="F83" s="32"/>
      <c r="G83" s="23">
        <v>741</v>
      </c>
      <c r="H83" s="36">
        <v>3632.7</v>
      </c>
    </row>
    <row r="84" spans="2:8" ht="37.5">
      <c r="B84" s="37" t="s">
        <v>121</v>
      </c>
      <c r="C84" s="24" t="s">
        <v>31</v>
      </c>
      <c r="D84" s="23">
        <v>23056</v>
      </c>
      <c r="E84" s="32"/>
      <c r="F84" s="32"/>
      <c r="G84" s="23">
        <v>151</v>
      </c>
      <c r="H84" s="33"/>
    </row>
    <row r="85" spans="2:8" ht="18.75">
      <c r="B85" s="23" t="s">
        <v>122</v>
      </c>
      <c r="C85" s="24" t="s">
        <v>72</v>
      </c>
      <c r="D85" s="20">
        <v>59020</v>
      </c>
      <c r="E85" s="20" t="e">
        <f>#REF!+#REF!</f>
        <v>#REF!</v>
      </c>
      <c r="F85" s="20" t="e">
        <f>#REF!+#REF!</f>
        <v>#REF!</v>
      </c>
      <c r="G85" s="20">
        <v>1221</v>
      </c>
      <c r="H85" s="33"/>
    </row>
    <row r="86" spans="2:8" ht="29.25" customHeight="1">
      <c r="B86" s="42"/>
      <c r="C86" s="12" t="s">
        <v>51</v>
      </c>
      <c r="D86" s="11">
        <f>D73+D77+D80</f>
        <v>690675</v>
      </c>
      <c r="E86" s="11" t="e">
        <f>E73+E77+E80</f>
        <v>#REF!</v>
      </c>
      <c r="F86" s="11" t="e">
        <f>F73+F77+F80</f>
        <v>#REF!</v>
      </c>
      <c r="G86" s="11">
        <f>G73+G77+G80</f>
        <v>5096</v>
      </c>
      <c r="H86" s="11" t="e">
        <f>#REF!+#REF!+#REF!+#REF!+#REF!+#REF!+#REF!+H77+H80+#REF!</f>
        <v>#REF!</v>
      </c>
    </row>
    <row r="87" spans="2:8" ht="18.75" customHeight="1">
      <c r="B87" s="56"/>
      <c r="C87" s="57"/>
      <c r="D87" s="58"/>
      <c r="E87" s="58"/>
      <c r="F87" s="58"/>
      <c r="G87" s="58"/>
      <c r="H87" s="58"/>
    </row>
    <row r="88" spans="2:8" ht="18">
      <c r="B88" s="43"/>
      <c r="C88" s="43"/>
      <c r="D88" s="44"/>
      <c r="E88" s="44"/>
      <c r="F88" s="44"/>
      <c r="G88" s="44"/>
      <c r="H88" s="44"/>
    </row>
    <row r="89" spans="2:8" ht="19.5" customHeight="1">
      <c r="B89" s="60" t="s">
        <v>143</v>
      </c>
      <c r="C89" s="60"/>
      <c r="D89" s="60"/>
      <c r="E89" s="60"/>
      <c r="F89" s="60"/>
      <c r="G89" s="60"/>
      <c r="H89" s="48"/>
    </row>
    <row r="91" spans="2:10" ht="32.25" customHeight="1">
      <c r="B91" s="61" t="s">
        <v>3</v>
      </c>
      <c r="C91" s="63" t="s">
        <v>0</v>
      </c>
      <c r="D91" s="65" t="s">
        <v>5</v>
      </c>
      <c r="E91" s="65"/>
      <c r="F91" s="19"/>
      <c r="G91" s="65" t="s">
        <v>6</v>
      </c>
      <c r="H91" s="65"/>
      <c r="J91" s="18"/>
    </row>
    <row r="92" spans="2:8" ht="28.5" customHeight="1">
      <c r="B92" s="62"/>
      <c r="C92" s="64"/>
      <c r="D92" s="20" t="s">
        <v>1</v>
      </c>
      <c r="E92" s="20" t="s">
        <v>2</v>
      </c>
      <c r="F92" s="21" t="s">
        <v>4</v>
      </c>
      <c r="G92" s="20" t="s">
        <v>33</v>
      </c>
      <c r="H92" s="20" t="s">
        <v>2</v>
      </c>
    </row>
    <row r="93" spans="2:8" ht="33" customHeight="1">
      <c r="B93" s="53">
        <v>9</v>
      </c>
      <c r="C93" s="54" t="s">
        <v>49</v>
      </c>
      <c r="D93" s="53">
        <f>D94+D95</f>
        <v>168000</v>
      </c>
      <c r="E93" s="53">
        <f>E94+E95</f>
        <v>931</v>
      </c>
      <c r="F93" s="53">
        <f>F94+F95</f>
        <v>9.799999999999999</v>
      </c>
      <c r="G93" s="53">
        <f>G94+G95</f>
        <v>1700</v>
      </c>
      <c r="H93" s="27">
        <f>SUM(H94:H95)</f>
        <v>0</v>
      </c>
    </row>
    <row r="94" spans="2:8" ht="18.75">
      <c r="B94" s="20" t="s">
        <v>123</v>
      </c>
      <c r="C94" s="29" t="s">
        <v>21</v>
      </c>
      <c r="D94" s="23">
        <v>95000</v>
      </c>
      <c r="E94" s="32">
        <v>931</v>
      </c>
      <c r="F94" s="32">
        <f>E94/D94*1000</f>
        <v>9.799999999999999</v>
      </c>
      <c r="G94" s="23">
        <v>847</v>
      </c>
      <c r="H94" s="33"/>
    </row>
    <row r="95" spans="2:8" ht="37.5">
      <c r="B95" s="37" t="s">
        <v>124</v>
      </c>
      <c r="C95" s="29" t="s">
        <v>28</v>
      </c>
      <c r="D95" s="23">
        <v>73000</v>
      </c>
      <c r="E95" s="39"/>
      <c r="F95" s="39"/>
      <c r="G95" s="23">
        <v>853</v>
      </c>
      <c r="H95" s="33"/>
    </row>
    <row r="96" spans="2:8" ht="29.25" customHeight="1">
      <c r="B96" s="42"/>
      <c r="C96" s="12" t="s">
        <v>51</v>
      </c>
      <c r="D96" s="11">
        <f>D93</f>
        <v>168000</v>
      </c>
      <c r="E96" s="11">
        <f>E93</f>
        <v>931</v>
      </c>
      <c r="F96" s="11">
        <f>F93</f>
        <v>9.799999999999999</v>
      </c>
      <c r="G96" s="11">
        <f>G93</f>
        <v>1700</v>
      </c>
      <c r="H96" s="11" t="e">
        <f>#REF!+#REF!+#REF!+#REF!+#REF!+#REF!+#REF!+#REF!+H93+#REF!</f>
        <v>#REF!</v>
      </c>
    </row>
    <row r="98" spans="2:8" ht="18.75">
      <c r="B98" s="60" t="s">
        <v>144</v>
      </c>
      <c r="C98" s="60"/>
      <c r="D98" s="60"/>
      <c r="E98" s="60"/>
      <c r="F98" s="60"/>
      <c r="G98" s="60"/>
      <c r="H98" s="48"/>
    </row>
    <row r="100" spans="2:10" ht="28.5" customHeight="1">
      <c r="B100" s="61" t="s">
        <v>3</v>
      </c>
      <c r="C100" s="63" t="s">
        <v>0</v>
      </c>
      <c r="D100" s="65" t="s">
        <v>5</v>
      </c>
      <c r="E100" s="65"/>
      <c r="F100" s="19"/>
      <c r="G100" s="65" t="s">
        <v>6</v>
      </c>
      <c r="H100" s="65"/>
      <c r="J100" s="18"/>
    </row>
    <row r="101" spans="2:8" ht="31.5" customHeight="1">
      <c r="B101" s="62"/>
      <c r="C101" s="64"/>
      <c r="D101" s="20" t="s">
        <v>1</v>
      </c>
      <c r="E101" s="20" t="s">
        <v>2</v>
      </c>
      <c r="F101" s="21" t="s">
        <v>4</v>
      </c>
      <c r="G101" s="20" t="s">
        <v>33</v>
      </c>
      <c r="H101" s="20" t="s">
        <v>2</v>
      </c>
    </row>
    <row r="102" spans="2:8" ht="27.75" customHeight="1">
      <c r="B102" s="53">
        <v>10</v>
      </c>
      <c r="C102" s="54" t="s">
        <v>49</v>
      </c>
      <c r="D102" s="53">
        <f>D103+D104</f>
        <v>45568</v>
      </c>
      <c r="E102" s="53">
        <f>E103+E104</f>
        <v>0</v>
      </c>
      <c r="F102" s="53">
        <f>F103+F104</f>
        <v>0</v>
      </c>
      <c r="G102" s="53">
        <f>G103+G104</f>
        <v>700</v>
      </c>
      <c r="H102" s="27">
        <f>SUM(H103:H103)</f>
        <v>0</v>
      </c>
    </row>
    <row r="103" spans="2:8" ht="18.75">
      <c r="B103" s="20" t="s">
        <v>125</v>
      </c>
      <c r="C103" s="47" t="s">
        <v>13</v>
      </c>
      <c r="D103" s="23">
        <v>23168</v>
      </c>
      <c r="E103" s="23">
        <v>0</v>
      </c>
      <c r="F103" s="23"/>
      <c r="G103" s="23">
        <v>420</v>
      </c>
      <c r="H103" s="33"/>
    </row>
    <row r="104" spans="2:8" ht="37.5">
      <c r="B104" s="20" t="s">
        <v>126</v>
      </c>
      <c r="C104" s="29" t="s">
        <v>145</v>
      </c>
      <c r="D104" s="23">
        <v>22400</v>
      </c>
      <c r="E104" s="23"/>
      <c r="F104" s="23"/>
      <c r="G104" s="23">
        <v>280</v>
      </c>
      <c r="H104" s="33"/>
    </row>
    <row r="105" spans="2:8" ht="30" customHeight="1">
      <c r="B105" s="42"/>
      <c r="C105" s="12" t="s">
        <v>51</v>
      </c>
      <c r="D105" s="11">
        <f>D102</f>
        <v>45568</v>
      </c>
      <c r="E105" s="11">
        <f>E102</f>
        <v>0</v>
      </c>
      <c r="F105" s="11">
        <f>F102</f>
        <v>0</v>
      </c>
      <c r="G105" s="11">
        <f>G102</f>
        <v>700</v>
      </c>
      <c r="H105" s="11" t="e">
        <f>#REF!+#REF!+#REF!+#REF!+#REF!+#REF!+#REF!+#REF!+H102+#REF!</f>
        <v>#REF!</v>
      </c>
    </row>
  </sheetData>
  <sheetProtection/>
  <mergeCells count="26">
    <mergeCell ref="C7:I7"/>
    <mergeCell ref="B100:B101"/>
    <mergeCell ref="C100:C101"/>
    <mergeCell ref="D100:E100"/>
    <mergeCell ref="G100:H100"/>
    <mergeCell ref="B98:G98"/>
    <mergeCell ref="B11:B12"/>
    <mergeCell ref="C11:C12"/>
    <mergeCell ref="D11:E11"/>
    <mergeCell ref="G11:H11"/>
    <mergeCell ref="D1:G1"/>
    <mergeCell ref="D2:G2"/>
    <mergeCell ref="D3:I3"/>
    <mergeCell ref="D4:I4"/>
    <mergeCell ref="B6:I6"/>
    <mergeCell ref="B91:B92"/>
    <mergeCell ref="C91:C92"/>
    <mergeCell ref="D91:E91"/>
    <mergeCell ref="G91:H91"/>
    <mergeCell ref="B89:G89"/>
    <mergeCell ref="B9:G9"/>
    <mergeCell ref="B71:B72"/>
    <mergeCell ref="C71:C72"/>
    <mergeCell ref="D71:E71"/>
    <mergeCell ref="G71:H71"/>
    <mergeCell ref="B69:G6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Анна П. Самйлова</cp:lastModifiedBy>
  <cp:lastPrinted>2017-02-16T09:51:53Z</cp:lastPrinted>
  <dcterms:created xsi:type="dcterms:W3CDTF">2011-11-02T08:20:09Z</dcterms:created>
  <dcterms:modified xsi:type="dcterms:W3CDTF">2017-02-16T09:52:25Z</dcterms:modified>
  <cp:category/>
  <cp:version/>
  <cp:contentType/>
  <cp:contentStatus/>
</cp:coreProperties>
</file>